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OVA-PC\Users\Public\PAC 2018\"/>
    </mc:Choice>
  </mc:AlternateContent>
  <bookViews>
    <workbookView xWindow="0" yWindow="0" windowWidth="10065" windowHeight="465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 s="1"/>
  <c r="H89" i="1"/>
  <c r="E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H63" i="1"/>
  <c r="E63" i="1"/>
  <c r="J62" i="1"/>
  <c r="H62" i="1"/>
  <c r="J61" i="1"/>
  <c r="H61" i="1"/>
  <c r="J60" i="1"/>
  <c r="H60" i="1"/>
  <c r="J59" i="1"/>
  <c r="H59" i="1"/>
  <c r="E56" i="1"/>
  <c r="H55" i="1"/>
  <c r="J55" i="1" s="1"/>
  <c r="L55" i="1" s="1"/>
  <c r="K54" i="1"/>
  <c r="H54" i="1"/>
  <c r="J54" i="1" s="1"/>
  <c r="L54" i="1" s="1"/>
  <c r="H53" i="1"/>
  <c r="K50" i="1"/>
  <c r="H50" i="1"/>
  <c r="J50" i="1" s="1"/>
  <c r="L50" i="1" s="1"/>
  <c r="H46" i="1"/>
  <c r="J46" i="1" s="1"/>
  <c r="L46" i="1" s="1"/>
  <c r="K46" i="1" s="1"/>
  <c r="E43" i="1"/>
  <c r="L42" i="1"/>
  <c r="J42" i="1"/>
  <c r="M42" i="1" s="1"/>
  <c r="H42" i="1"/>
  <c r="L41" i="1"/>
  <c r="K41" i="1" s="1"/>
  <c r="J41" i="1"/>
  <c r="M41" i="1" s="1"/>
  <c r="N41" i="1" s="1"/>
  <c r="H41" i="1"/>
  <c r="J40" i="1"/>
  <c r="M40" i="1" s="1"/>
  <c r="N40" i="1" s="1"/>
  <c r="H40" i="1"/>
  <c r="J39" i="1"/>
  <c r="M39" i="1" s="1"/>
  <c r="N39" i="1" s="1"/>
  <c r="H39" i="1"/>
  <c r="J38" i="1"/>
  <c r="M38" i="1" s="1"/>
  <c r="N38" i="1" s="1"/>
  <c r="H38" i="1"/>
  <c r="J37" i="1"/>
  <c r="H37" i="1"/>
  <c r="H43" i="1" s="1"/>
  <c r="E34" i="1"/>
  <c r="H33" i="1"/>
  <c r="J33" i="1" s="1"/>
  <c r="L33" i="1" s="1"/>
  <c r="K33" i="1" s="1"/>
  <c r="K32" i="1"/>
  <c r="H32" i="1"/>
  <c r="J32" i="1" s="1"/>
  <c r="L32" i="1" s="1"/>
  <c r="H31" i="1"/>
  <c r="J31" i="1" s="1"/>
  <c r="L31" i="1" s="1"/>
  <c r="K31" i="1" s="1"/>
  <c r="H30" i="1"/>
  <c r="E27" i="1"/>
  <c r="J26" i="1"/>
  <c r="M26" i="1" s="1"/>
  <c r="N26" i="1" s="1"/>
  <c r="H26" i="1"/>
  <c r="J25" i="1"/>
  <c r="M25" i="1" s="1"/>
  <c r="N25" i="1" s="1"/>
  <c r="H25" i="1"/>
  <c r="J24" i="1"/>
  <c r="M24" i="1" s="1"/>
  <c r="N24" i="1" s="1"/>
  <c r="H24" i="1"/>
  <c r="J23" i="1"/>
  <c r="M23" i="1" s="1"/>
  <c r="N23" i="1" s="1"/>
  <c r="H23" i="1"/>
  <c r="J22" i="1"/>
  <c r="M22" i="1" s="1"/>
  <c r="N22" i="1" s="1"/>
  <c r="H22" i="1"/>
  <c r="J21" i="1"/>
  <c r="M21" i="1" s="1"/>
  <c r="N21" i="1" s="1"/>
  <c r="H21" i="1"/>
  <c r="J20" i="1"/>
  <c r="M20" i="1" s="1"/>
  <c r="N20" i="1" s="1"/>
  <c r="H20" i="1"/>
  <c r="J19" i="1"/>
  <c r="M19" i="1" s="1"/>
  <c r="N19" i="1" s="1"/>
  <c r="H19" i="1"/>
  <c r="J18" i="1"/>
  <c r="M18" i="1" s="1"/>
  <c r="N18" i="1" s="1"/>
  <c r="H18" i="1"/>
  <c r="J17" i="1"/>
  <c r="M17" i="1" s="1"/>
  <c r="N17" i="1" s="1"/>
  <c r="H17" i="1"/>
  <c r="J16" i="1"/>
  <c r="M16" i="1" s="1"/>
  <c r="N16" i="1" s="1"/>
  <c r="H16" i="1"/>
  <c r="J15" i="1"/>
  <c r="M15" i="1" s="1"/>
  <c r="N15" i="1" s="1"/>
  <c r="H15" i="1"/>
  <c r="J14" i="1"/>
  <c r="M14" i="1" s="1"/>
  <c r="N14" i="1" s="1"/>
  <c r="H14" i="1"/>
  <c r="J13" i="1"/>
  <c r="M13" i="1" s="1"/>
  <c r="N13" i="1" s="1"/>
  <c r="H13" i="1"/>
  <c r="J12" i="1"/>
  <c r="M12" i="1" s="1"/>
  <c r="N12" i="1" s="1"/>
  <c r="H12" i="1"/>
  <c r="J11" i="1"/>
  <c r="M11" i="1" s="1"/>
  <c r="N11" i="1" s="1"/>
  <c r="H11" i="1"/>
  <c r="J10" i="1"/>
  <c r="M10" i="1" s="1"/>
  <c r="N10" i="1" s="1"/>
  <c r="H10" i="1"/>
  <c r="J9" i="1"/>
  <c r="M9" i="1" s="1"/>
  <c r="N9" i="1" s="1"/>
  <c r="H9" i="1"/>
  <c r="H7" i="1"/>
  <c r="H27" i="1" l="1"/>
  <c r="J7" i="1"/>
  <c r="L8" i="1"/>
  <c r="K8" i="1" s="1"/>
  <c r="M8" i="1"/>
  <c r="N8" i="1" s="1"/>
  <c r="J27" i="1"/>
  <c r="L27" i="1" s="1"/>
  <c r="L7" i="1"/>
  <c r="K7" i="1" s="1"/>
  <c r="L9" i="1"/>
  <c r="K9" i="1" s="1"/>
  <c r="L10" i="1"/>
  <c r="K10" i="1" s="1"/>
  <c r="L11" i="1"/>
  <c r="K11" i="1" s="1"/>
  <c r="L12" i="1"/>
  <c r="K12" i="1" s="1"/>
  <c r="L13" i="1"/>
  <c r="K13" i="1" s="1"/>
  <c r="L14" i="1"/>
  <c r="K14" i="1" s="1"/>
  <c r="L15" i="1"/>
  <c r="K15" i="1" s="1"/>
  <c r="L16" i="1"/>
  <c r="K16" i="1" s="1"/>
  <c r="M31" i="1"/>
  <c r="N31" i="1" s="1"/>
  <c r="M33" i="1"/>
  <c r="N33" i="1" s="1"/>
  <c r="J43" i="1"/>
  <c r="M37" i="1"/>
  <c r="H56" i="1"/>
  <c r="J53" i="1"/>
  <c r="N55" i="1"/>
  <c r="K55" i="1"/>
  <c r="J63" i="1"/>
  <c r="L63" i="1" s="1"/>
  <c r="M59" i="1"/>
  <c r="L59" i="1"/>
  <c r="K59" i="1" s="1"/>
  <c r="M61" i="1"/>
  <c r="N61" i="1" s="1"/>
  <c r="L61" i="1"/>
  <c r="K61" i="1" s="1"/>
  <c r="M67" i="1"/>
  <c r="N67" i="1" s="1"/>
  <c r="L67" i="1"/>
  <c r="K67" i="1" s="1"/>
  <c r="M69" i="1"/>
  <c r="N69" i="1" s="1"/>
  <c r="L69" i="1"/>
  <c r="K69" i="1" s="1"/>
  <c r="M71" i="1"/>
  <c r="N71" i="1" s="1"/>
  <c r="L71" i="1"/>
  <c r="K71" i="1" s="1"/>
  <c r="M73" i="1"/>
  <c r="N73" i="1" s="1"/>
  <c r="L73" i="1"/>
  <c r="K73" i="1" s="1"/>
  <c r="M75" i="1"/>
  <c r="N75" i="1" s="1"/>
  <c r="L75" i="1"/>
  <c r="K75" i="1" s="1"/>
  <c r="M77" i="1"/>
  <c r="N77" i="1" s="1"/>
  <c r="L77" i="1"/>
  <c r="K77" i="1" s="1"/>
  <c r="M79" i="1"/>
  <c r="N79" i="1" s="1"/>
  <c r="L79" i="1"/>
  <c r="K79" i="1" s="1"/>
  <c r="M81" i="1"/>
  <c r="N81" i="1" s="1"/>
  <c r="L81" i="1"/>
  <c r="K81" i="1" s="1"/>
  <c r="M83" i="1"/>
  <c r="N83" i="1" s="1"/>
  <c r="L83" i="1"/>
  <c r="K83" i="1" s="1"/>
  <c r="M85" i="1"/>
  <c r="N85" i="1" s="1"/>
  <c r="L85" i="1"/>
  <c r="K85" i="1" s="1"/>
  <c r="M87" i="1"/>
  <c r="N87" i="1" s="1"/>
  <c r="L87" i="1"/>
  <c r="K87" i="1" s="1"/>
  <c r="M7" i="1"/>
  <c r="L17" i="1"/>
  <c r="K17" i="1" s="1"/>
  <c r="L18" i="1"/>
  <c r="K18" i="1" s="1"/>
  <c r="L19" i="1"/>
  <c r="K19" i="1" s="1"/>
  <c r="L20" i="1"/>
  <c r="K20" i="1" s="1"/>
  <c r="L21" i="1"/>
  <c r="K21" i="1" s="1"/>
  <c r="L22" i="1"/>
  <c r="K22" i="1" s="1"/>
  <c r="L23" i="1"/>
  <c r="K23" i="1" s="1"/>
  <c r="L24" i="1"/>
  <c r="K24" i="1" s="1"/>
  <c r="L25" i="1"/>
  <c r="K25" i="1" s="1"/>
  <c r="L26" i="1"/>
  <c r="K26" i="1" s="1"/>
  <c r="H34" i="1"/>
  <c r="J30" i="1"/>
  <c r="M32" i="1"/>
  <c r="N32" i="1" s="1"/>
  <c r="L37" i="1"/>
  <c r="L38" i="1"/>
  <c r="K38" i="1" s="1"/>
  <c r="L39" i="1"/>
  <c r="K39" i="1" s="1"/>
  <c r="L40" i="1"/>
  <c r="K40" i="1" s="1"/>
  <c r="K42" i="1"/>
  <c r="N42" i="1"/>
  <c r="M46" i="1"/>
  <c r="N46" i="1" s="1"/>
  <c r="M55" i="1"/>
  <c r="M60" i="1"/>
  <c r="N60" i="1" s="1"/>
  <c r="L60" i="1"/>
  <c r="K60" i="1" s="1"/>
  <c r="M62" i="1"/>
  <c r="N62" i="1" s="1"/>
  <c r="L62" i="1"/>
  <c r="K62" i="1" s="1"/>
  <c r="J89" i="1"/>
  <c r="M66" i="1"/>
  <c r="L66" i="1"/>
  <c r="M68" i="1"/>
  <c r="N68" i="1" s="1"/>
  <c r="L68" i="1"/>
  <c r="K68" i="1" s="1"/>
  <c r="M70" i="1"/>
  <c r="N70" i="1" s="1"/>
  <c r="L70" i="1"/>
  <c r="K70" i="1" s="1"/>
  <c r="M72" i="1"/>
  <c r="N72" i="1" s="1"/>
  <c r="L72" i="1"/>
  <c r="K72" i="1" s="1"/>
  <c r="M74" i="1"/>
  <c r="N74" i="1" s="1"/>
  <c r="L74" i="1"/>
  <c r="K74" i="1" s="1"/>
  <c r="M76" i="1"/>
  <c r="N76" i="1" s="1"/>
  <c r="L76" i="1"/>
  <c r="K76" i="1" s="1"/>
  <c r="M78" i="1"/>
  <c r="N78" i="1" s="1"/>
  <c r="L78" i="1"/>
  <c r="K78" i="1" s="1"/>
  <c r="M80" i="1"/>
  <c r="N80" i="1" s="1"/>
  <c r="L80" i="1"/>
  <c r="K80" i="1" s="1"/>
  <c r="M82" i="1"/>
  <c r="N82" i="1" s="1"/>
  <c r="L82" i="1"/>
  <c r="K82" i="1" s="1"/>
  <c r="M84" i="1"/>
  <c r="N84" i="1" s="1"/>
  <c r="L84" i="1"/>
  <c r="K84" i="1" s="1"/>
  <c r="M86" i="1"/>
  <c r="N86" i="1" s="1"/>
  <c r="L86" i="1"/>
  <c r="K86" i="1" s="1"/>
  <c r="M88" i="1"/>
  <c r="L88" i="1"/>
  <c r="M50" i="1"/>
  <c r="N50" i="1" s="1"/>
  <c r="M54" i="1"/>
  <c r="N54" i="1" s="1"/>
  <c r="M89" i="1" l="1"/>
  <c r="N66" i="1"/>
  <c r="K88" i="1"/>
  <c r="N88" i="1"/>
  <c r="L89" i="1"/>
  <c r="K66" i="1"/>
  <c r="L43" i="1"/>
  <c r="K37" i="1"/>
  <c r="K43" i="1" s="1"/>
  <c r="L30" i="1"/>
  <c r="K30" i="1" s="1"/>
  <c r="K34" i="1" s="1"/>
  <c r="M30" i="1"/>
  <c r="J34" i="1"/>
  <c r="L34" i="1" s="1"/>
  <c r="M27" i="1"/>
  <c r="N7" i="1"/>
  <c r="N27" i="1" s="1"/>
  <c r="M63" i="1"/>
  <c r="N59" i="1"/>
  <c r="N63" i="1" s="1"/>
  <c r="L53" i="1"/>
  <c r="J56" i="1"/>
  <c r="M53" i="1"/>
  <c r="M43" i="1"/>
  <c r="N37" i="1"/>
  <c r="N43" i="1" s="1"/>
  <c r="K27" i="1"/>
  <c r="M56" i="1" l="1"/>
  <c r="N53" i="1"/>
  <c r="N56" i="1" s="1"/>
  <c r="L56" i="1"/>
  <c r="K53" i="1"/>
  <c r="K56" i="1" s="1"/>
  <c r="M34" i="1"/>
  <c r="N30" i="1"/>
  <c r="N34" i="1" s="1"/>
  <c r="K89" i="1"/>
  <c r="N89" i="1"/>
</calcChain>
</file>

<file path=xl/sharedStrings.xml><?xml version="1.0" encoding="utf-8"?>
<sst xmlns="http://schemas.openxmlformats.org/spreadsheetml/2006/main" count="98" uniqueCount="69">
  <si>
    <t>INVMOS</t>
  </si>
  <si>
    <t>MOBILIÁRIO EM GERAL: 123.110.303</t>
  </si>
  <si>
    <t xml:space="preserve">Codigo </t>
  </si>
  <si>
    <t>Patrimonio</t>
  </si>
  <si>
    <t>Descrição</t>
  </si>
  <si>
    <t>VR. Aquisição</t>
  </si>
  <si>
    <t>Data Aquisição</t>
  </si>
  <si>
    <t>Vida Útil</t>
  </si>
  <si>
    <t>Valor Residual</t>
  </si>
  <si>
    <t>valor</t>
  </si>
  <si>
    <t xml:space="preserve">Depreciação </t>
  </si>
  <si>
    <t>Depreciação Em</t>
  </si>
  <si>
    <t>1.2.3.8.1.01.03</t>
  </si>
  <si>
    <t xml:space="preserve">valor  </t>
  </si>
  <si>
    <t>%</t>
  </si>
  <si>
    <t>Depreciavel</t>
  </si>
  <si>
    <t>Diaria</t>
  </si>
  <si>
    <t>Mensal</t>
  </si>
  <si>
    <t>Anual</t>
  </si>
  <si>
    <t>Cadeira</t>
  </si>
  <si>
    <t>Rack para cpu</t>
  </si>
  <si>
    <t>Total</t>
  </si>
  <si>
    <t>1.2.3.8.1.01.01</t>
  </si>
  <si>
    <t>Aparelhos e Utensilios Domesticos: 123.110.302</t>
  </si>
  <si>
    <t>1.2.3.8.1.01.02</t>
  </si>
  <si>
    <t>Equip Processamento de Dados: 123.110.201</t>
  </si>
  <si>
    <t>Impressora</t>
  </si>
  <si>
    <t xml:space="preserve">Gabinete AMD </t>
  </si>
  <si>
    <t>Monitor</t>
  </si>
  <si>
    <t>Equip. Audio. Video e Foto: 123.110.405</t>
  </si>
  <si>
    <t>Aparelhos Medição e Orientação: 123.110.101</t>
  </si>
  <si>
    <t>Outras Maquinas Aparelhos Equip.: 123.110.199</t>
  </si>
  <si>
    <t>Equipamentos Energeticos: 123.110.107</t>
  </si>
  <si>
    <t>Roteador</t>
  </si>
  <si>
    <t>EQUIP.PROTEÇÃO E SEGURANÇA: 123.110.105</t>
  </si>
  <si>
    <t>EXTINTORES</t>
  </si>
  <si>
    <t>DVR MV 8 - NS</t>
  </si>
  <si>
    <t>HB 500GB</t>
  </si>
  <si>
    <t xml:space="preserve">CAMERA INFRA </t>
  </si>
  <si>
    <t>DVR 16 CANAIS</t>
  </si>
  <si>
    <t>MONITOR AOC LED</t>
  </si>
  <si>
    <t>EXTINTOR AP 10 L</t>
  </si>
  <si>
    <t>EXTINTOR 06 KG</t>
  </si>
  <si>
    <t>EXTINTOR CO2 06 KG</t>
  </si>
  <si>
    <t xml:space="preserve">Cadeira fixa modelo I.so estrutura preta em propileno </t>
  </si>
  <si>
    <t xml:space="preserve">Cadeira executiva Back Syste, c/BR </t>
  </si>
  <si>
    <t xml:space="preserve">Cadeira giratória com regulamento de altura a gás com apoio de braços </t>
  </si>
  <si>
    <t xml:space="preserve">Suporte para CPG com rodizio cor cinza cristal </t>
  </si>
  <si>
    <t xml:space="preserve">Apoio de pés para arquivo de aço </t>
  </si>
  <si>
    <t>Mesa Delta 1,20x2,00 s/gav</t>
  </si>
  <si>
    <t xml:space="preserve">Gaveteiro Fixo 02GAV. </t>
  </si>
  <si>
    <t xml:space="preserve">Cadeira Secretária Giratória preta </t>
  </si>
  <si>
    <t>Mesa Impressora 060</t>
  </si>
  <si>
    <t xml:space="preserve">Arquivo em Aço 04GAV tradicional </t>
  </si>
  <si>
    <t>Escada de aluminio dupla 13DG</t>
  </si>
  <si>
    <t xml:space="preserve">Arquivo de aço para pastas suspenças com chaves pintura com tratamento antiferruginoso </t>
  </si>
  <si>
    <t xml:space="preserve">Bebedouro 100 LTS c/02 Torneiras 110V </t>
  </si>
  <si>
    <t>Maquina de café automática 127V PT</t>
  </si>
  <si>
    <t>Refrigerador Consul 01 porta 250LT 127V BR</t>
  </si>
  <si>
    <t xml:space="preserve">Aparelho de ar condicionado split midea 12.000 BTUS </t>
  </si>
  <si>
    <t xml:space="preserve">Gabinete ATX. 04 baias 24P USP. Placa mãe DDR2 C2LXC2 processador Intel Pentium HD 500 GB SATA. Gravador de DVD SATA memória DDR 10GB667. </t>
  </si>
  <si>
    <t xml:space="preserve">Gabinete 04 baias Processador Intel Core I3 3220/3MB. Placa mãe Asus p/ Intel T 1155 H61 16GB HD 500GB Gracador de DVD Sony Leitor de cartão </t>
  </si>
  <si>
    <t>Televisão tela plana 29"</t>
  </si>
  <si>
    <t>Balança 104 CH 300KG</t>
  </si>
  <si>
    <t xml:space="preserve">Roçadeira DM 250-3 </t>
  </si>
  <si>
    <t>Motor para portão 01CV</t>
  </si>
  <si>
    <t xml:space="preserve">Roteador Wireless 300MBPS WR342 </t>
  </si>
  <si>
    <t xml:space="preserve">Nobreak SMS 1.200 VA monovolt </t>
  </si>
  <si>
    <t xml:space="preserve">SWITCH 08 Portas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</si>
</sst>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\ * #,##0.000_-;\-&quot;R$&quot;\ * #,##0.000_-;_-&quot;R$&quot;\ * &quot;-&quot;??_-;_-@_-"/>
    <numFmt numFmtId="165" formatCode="_-&quot;R$&quot;\ * #,##0.00_-;\-&quot;R$&quot;\ * #,##0.00_-;_-&quot;R$&quot;\ * &quot;-&quot;?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sz val="12"/>
      <color theme="1"/>
      <name val="Courier New"/>
      <family val="3"/>
    </font>
    <font>
      <sz val="11"/>
      <name val="Calibri"/>
      <family val="2"/>
      <scheme val="minor"/>
    </font>
    <font>
      <sz val="12"/>
      <name val="Courier New"/>
      <family val="3"/>
    </font>
    <font>
      <b/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2" borderId="2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44" fontId="6" fillId="2" borderId="1" xfId="1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vertical="center"/>
    </xf>
    <xf numFmtId="9" fontId="6" fillId="2" borderId="1" xfId="0" applyNumberFormat="1" applyFont="1" applyFill="1" applyBorder="1" applyAlignment="1">
      <alignment vertical="center"/>
    </xf>
    <xf numFmtId="4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justify" vertical="center"/>
    </xf>
    <xf numFmtId="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justify" vertical="center"/>
    </xf>
    <xf numFmtId="44" fontId="7" fillId="2" borderId="1" xfId="1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/>
    </xf>
    <xf numFmtId="44" fontId="6" fillId="2" borderId="0" xfId="1" applyFont="1" applyFill="1" applyBorder="1" applyAlignment="1">
      <alignment vertical="center"/>
    </xf>
    <xf numFmtId="9" fontId="6" fillId="2" borderId="0" xfId="0" applyNumberFormat="1" applyFont="1" applyFill="1" applyBorder="1" applyAlignment="1">
      <alignment horizontal="center" vertical="center"/>
    </xf>
    <xf numFmtId="4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vertical="center"/>
    </xf>
    <xf numFmtId="9" fontId="7" fillId="2" borderId="0" xfId="0" applyNumberFormat="1" applyFont="1" applyFill="1" applyBorder="1" applyAlignment="1">
      <alignment horizontal="center" vertical="center"/>
    </xf>
    <xf numFmtId="4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2" borderId="0" xfId="0" applyFont="1" applyFill="1" applyBorder="1" applyAlignment="1">
      <alignment horizontal="justify" vertical="center"/>
    </xf>
    <xf numFmtId="14" fontId="6" fillId="2" borderId="0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44" fontId="3" fillId="2" borderId="1" xfId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44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133351</xdr:rowOff>
    </xdr:from>
    <xdr:to>
      <xdr:col>5</xdr:col>
      <xdr:colOff>1028701</xdr:colOff>
      <xdr:row>1</xdr:row>
      <xdr:rowOff>321783</xdr:rowOff>
    </xdr:to>
    <xdr:pic>
      <xdr:nvPicPr>
        <xdr:cNvPr id="2" name="Imagem 1" descr="timbre coint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3351"/>
          <a:ext cx="5210176" cy="817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0</xdr:row>
      <xdr:rowOff>104775</xdr:rowOff>
    </xdr:from>
    <xdr:to>
      <xdr:col>13</xdr:col>
      <xdr:colOff>895351</xdr:colOff>
      <xdr:row>1</xdr:row>
      <xdr:rowOff>293207</xdr:rowOff>
    </xdr:to>
    <xdr:pic>
      <xdr:nvPicPr>
        <xdr:cNvPr id="3" name="Imagem 2" descr="timbre coint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04775"/>
          <a:ext cx="5210176" cy="817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9"/>
  <sheetViews>
    <sheetView tabSelected="1" workbookViewId="0">
      <selection activeCell="F64" sqref="F64"/>
    </sheetView>
  </sheetViews>
  <sheetFormatPr defaultRowHeight="15" x14ac:dyDescent="0.25"/>
  <cols>
    <col min="1" max="1" width="2.5703125" style="2" customWidth="1"/>
    <col min="2" max="2" width="23.140625" style="2" customWidth="1"/>
    <col min="3" max="3" width="15.7109375" style="2" bestFit="1" customWidth="1"/>
    <col min="4" max="4" width="29" style="64" customWidth="1"/>
    <col min="5" max="5" width="20.85546875" style="2" customWidth="1"/>
    <col min="6" max="6" width="17.28515625" style="2" customWidth="1"/>
    <col min="7" max="7" width="9.42578125" style="2" bestFit="1" customWidth="1"/>
    <col min="8" max="8" width="16.85546875" style="2" customWidth="1"/>
    <col min="9" max="9" width="9.42578125" style="2" bestFit="1" customWidth="1"/>
    <col min="10" max="10" width="20.28515625" style="2" customWidth="1"/>
    <col min="11" max="11" width="14.28515625" style="2" bestFit="1" customWidth="1"/>
    <col min="12" max="12" width="18" style="2" customWidth="1"/>
    <col min="13" max="13" width="17.5703125" style="2" customWidth="1"/>
    <col min="14" max="14" width="22.140625" style="2" customWidth="1"/>
    <col min="15" max="16384" width="9.140625" style="2"/>
  </cols>
  <sheetData>
    <row r="1" spans="2:15" ht="49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5" ht="40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5" ht="16.5" x14ac:dyDescent="0.25">
      <c r="B3" s="6" t="s">
        <v>0</v>
      </c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</row>
    <row r="4" spans="2:15" ht="16.5" x14ac:dyDescent="0.25">
      <c r="B4" s="8"/>
      <c r="C4" s="9" t="s">
        <v>1</v>
      </c>
      <c r="D4" s="9"/>
      <c r="E4" s="9"/>
      <c r="F4" s="8"/>
      <c r="G4" s="10"/>
      <c r="H4" s="8"/>
      <c r="I4" s="10"/>
      <c r="J4" s="8"/>
      <c r="K4" s="8"/>
      <c r="L4" s="8"/>
      <c r="M4" s="8"/>
      <c r="N4" s="8"/>
      <c r="O4" s="11"/>
    </row>
    <row r="5" spans="2:15" ht="16.5" x14ac:dyDescent="0.25">
      <c r="B5" s="8" t="s">
        <v>2</v>
      </c>
      <c r="C5" s="3" t="s">
        <v>3</v>
      </c>
      <c r="D5" s="12" t="s">
        <v>4</v>
      </c>
      <c r="E5" s="13" t="s">
        <v>5</v>
      </c>
      <c r="F5" s="13" t="s">
        <v>6</v>
      </c>
      <c r="G5" s="13" t="s">
        <v>7</v>
      </c>
      <c r="H5" s="14" t="s">
        <v>8</v>
      </c>
      <c r="I5" s="15"/>
      <c r="J5" s="16" t="s">
        <v>9</v>
      </c>
      <c r="K5" s="17" t="s">
        <v>10</v>
      </c>
      <c r="L5" s="17"/>
      <c r="M5" s="18"/>
      <c r="N5" s="19" t="s">
        <v>11</v>
      </c>
      <c r="O5" s="11"/>
    </row>
    <row r="6" spans="2:15" ht="16.5" x14ac:dyDescent="0.25">
      <c r="B6" s="19" t="s">
        <v>12</v>
      </c>
      <c r="C6" s="4"/>
      <c r="D6" s="20"/>
      <c r="E6" s="21"/>
      <c r="F6" s="21"/>
      <c r="G6" s="21"/>
      <c r="H6" s="19" t="s">
        <v>13</v>
      </c>
      <c r="I6" s="22" t="s">
        <v>14</v>
      </c>
      <c r="J6" s="23" t="s">
        <v>15</v>
      </c>
      <c r="K6" s="24" t="s">
        <v>16</v>
      </c>
      <c r="L6" s="19" t="s">
        <v>17</v>
      </c>
      <c r="M6" s="19" t="s">
        <v>18</v>
      </c>
      <c r="N6" s="19">
        <v>2018</v>
      </c>
      <c r="O6" s="11"/>
    </row>
    <row r="7" spans="2:15" ht="47.25" x14ac:dyDescent="0.25">
      <c r="B7" s="8"/>
      <c r="C7" s="10">
        <v>1</v>
      </c>
      <c r="D7" s="25" t="s">
        <v>44</v>
      </c>
      <c r="E7" s="26">
        <v>55</v>
      </c>
      <c r="F7" s="27">
        <v>39804</v>
      </c>
      <c r="G7" s="8">
        <v>10</v>
      </c>
      <c r="H7" s="26">
        <f>E7*10%</f>
        <v>5.5</v>
      </c>
      <c r="I7" s="28">
        <v>0.1</v>
      </c>
      <c r="J7" s="29">
        <f>E7-H7</f>
        <v>49.5</v>
      </c>
      <c r="K7" s="29">
        <f t="shared" ref="K7:K26" si="0">L7/30</f>
        <v>1.3750000000000002E-2</v>
      </c>
      <c r="L7" s="29">
        <f>J7/10/12</f>
        <v>0.41250000000000003</v>
      </c>
      <c r="M7" s="29">
        <f>J7/G7</f>
        <v>4.95</v>
      </c>
      <c r="N7" s="29">
        <f>M7</f>
        <v>4.95</v>
      </c>
      <c r="O7" s="11"/>
    </row>
    <row r="8" spans="2:15" ht="47.25" x14ac:dyDescent="0.25">
      <c r="B8" s="8"/>
      <c r="C8" s="10">
        <v>2</v>
      </c>
      <c r="D8" s="30" t="s">
        <v>44</v>
      </c>
      <c r="E8" s="26">
        <v>55</v>
      </c>
      <c r="F8" s="27">
        <v>39804</v>
      </c>
      <c r="G8" s="10">
        <v>10</v>
      </c>
      <c r="H8" s="26">
        <f>E8*10%</f>
        <v>5.5</v>
      </c>
      <c r="I8" s="31">
        <v>0.1</v>
      </c>
      <c r="J8" s="29">
        <f>E8-H8</f>
        <v>49.5</v>
      </c>
      <c r="K8" s="29">
        <f t="shared" ref="K8" si="1">L8/30</f>
        <v>1.3750000000000002E-2</v>
      </c>
      <c r="L8" s="29">
        <f>J8/10/12</f>
        <v>0.41250000000000003</v>
      </c>
      <c r="M8" s="29">
        <f>J8/G8</f>
        <v>4.95</v>
      </c>
      <c r="N8" s="29">
        <f>M8</f>
        <v>4.95</v>
      </c>
      <c r="O8" s="11"/>
    </row>
    <row r="9" spans="2:15" ht="31.5" x14ac:dyDescent="0.25">
      <c r="B9" s="8"/>
      <c r="C9" s="10">
        <v>10</v>
      </c>
      <c r="D9" s="30" t="s">
        <v>45</v>
      </c>
      <c r="E9" s="26">
        <v>250</v>
      </c>
      <c r="F9" s="27">
        <v>41381</v>
      </c>
      <c r="G9" s="10">
        <v>10</v>
      </c>
      <c r="H9" s="26">
        <f t="shared" ref="H9:H26" si="2">E9*10%</f>
        <v>25</v>
      </c>
      <c r="I9" s="31">
        <v>0.1</v>
      </c>
      <c r="J9" s="29">
        <f t="shared" ref="J9:J26" si="3">E9-H9</f>
        <v>225</v>
      </c>
      <c r="K9" s="29">
        <f t="shared" si="0"/>
        <v>6.25E-2</v>
      </c>
      <c r="L9" s="29">
        <f t="shared" ref="L9:L27" si="4">J9/10/12</f>
        <v>1.875</v>
      </c>
      <c r="M9" s="29">
        <f t="shared" ref="M9:M26" si="5">J9/G9</f>
        <v>22.5</v>
      </c>
      <c r="N9" s="29">
        <f t="shared" ref="N9:N26" si="6">M9</f>
        <v>22.5</v>
      </c>
      <c r="O9" s="11"/>
    </row>
    <row r="10" spans="2:15" ht="15.75" x14ac:dyDescent="0.25">
      <c r="B10" s="8"/>
      <c r="C10" s="10">
        <v>11</v>
      </c>
      <c r="D10" s="30" t="s">
        <v>19</v>
      </c>
      <c r="E10" s="26">
        <v>120</v>
      </c>
      <c r="F10" s="27">
        <v>41381</v>
      </c>
      <c r="G10" s="10">
        <v>10</v>
      </c>
      <c r="H10" s="26">
        <f t="shared" si="2"/>
        <v>12</v>
      </c>
      <c r="I10" s="31">
        <v>0.1</v>
      </c>
      <c r="J10" s="29">
        <f t="shared" si="3"/>
        <v>108</v>
      </c>
      <c r="K10" s="29">
        <f t="shared" si="0"/>
        <v>3.0000000000000002E-2</v>
      </c>
      <c r="L10" s="29">
        <f t="shared" si="4"/>
        <v>0.9</v>
      </c>
      <c r="M10" s="29">
        <f t="shared" si="5"/>
        <v>10.8</v>
      </c>
      <c r="N10" s="29">
        <f t="shared" si="6"/>
        <v>10.8</v>
      </c>
      <c r="O10" s="11"/>
    </row>
    <row r="11" spans="2:15" ht="31.5" x14ac:dyDescent="0.25">
      <c r="B11" s="8"/>
      <c r="C11" s="10">
        <v>12</v>
      </c>
      <c r="D11" s="30" t="s">
        <v>53</v>
      </c>
      <c r="E11" s="26">
        <v>330</v>
      </c>
      <c r="F11" s="27">
        <v>41381</v>
      </c>
      <c r="G11" s="10">
        <v>10</v>
      </c>
      <c r="H11" s="26">
        <f t="shared" si="2"/>
        <v>33</v>
      </c>
      <c r="I11" s="31">
        <v>0.1</v>
      </c>
      <c r="J11" s="29">
        <f t="shared" si="3"/>
        <v>297</v>
      </c>
      <c r="K11" s="29">
        <f t="shared" si="0"/>
        <v>8.2500000000000004E-2</v>
      </c>
      <c r="L11" s="29">
        <f t="shared" si="4"/>
        <v>2.4750000000000001</v>
      </c>
      <c r="M11" s="29">
        <f t="shared" si="5"/>
        <v>29.7</v>
      </c>
      <c r="N11" s="29">
        <f t="shared" si="6"/>
        <v>29.7</v>
      </c>
      <c r="O11" s="11"/>
    </row>
    <row r="12" spans="2:15" ht="47.25" x14ac:dyDescent="0.25">
      <c r="B12" s="8"/>
      <c r="C12" s="10">
        <v>15</v>
      </c>
      <c r="D12" s="30" t="s">
        <v>47</v>
      </c>
      <c r="E12" s="26">
        <v>135</v>
      </c>
      <c r="F12" s="27">
        <v>41428</v>
      </c>
      <c r="G12" s="10">
        <v>10</v>
      </c>
      <c r="H12" s="26">
        <f t="shared" si="2"/>
        <v>13.5</v>
      </c>
      <c r="I12" s="31">
        <v>0.1</v>
      </c>
      <c r="J12" s="29">
        <f t="shared" si="3"/>
        <v>121.5</v>
      </c>
      <c r="K12" s="29">
        <f t="shared" si="0"/>
        <v>3.3749999999999995E-2</v>
      </c>
      <c r="L12" s="29">
        <f t="shared" si="4"/>
        <v>1.0125</v>
      </c>
      <c r="M12" s="29">
        <f t="shared" si="5"/>
        <v>12.15</v>
      </c>
      <c r="N12" s="29">
        <f t="shared" si="6"/>
        <v>12.15</v>
      </c>
      <c r="O12" s="11"/>
    </row>
    <row r="13" spans="2:15" ht="31.5" x14ac:dyDescent="0.25">
      <c r="B13" s="8"/>
      <c r="C13" s="10">
        <v>20</v>
      </c>
      <c r="D13" s="30" t="s">
        <v>54</v>
      </c>
      <c r="E13" s="26">
        <v>835</v>
      </c>
      <c r="F13" s="27">
        <v>41982</v>
      </c>
      <c r="G13" s="10">
        <v>10</v>
      </c>
      <c r="H13" s="26">
        <f t="shared" si="2"/>
        <v>83.5</v>
      </c>
      <c r="I13" s="31">
        <v>0.1</v>
      </c>
      <c r="J13" s="29">
        <f t="shared" si="3"/>
        <v>751.5</v>
      </c>
      <c r="K13" s="29">
        <f t="shared" si="0"/>
        <v>0.20875000000000002</v>
      </c>
      <c r="L13" s="29">
        <f t="shared" si="4"/>
        <v>6.2625000000000002</v>
      </c>
      <c r="M13" s="29">
        <f t="shared" si="5"/>
        <v>75.150000000000006</v>
      </c>
      <c r="N13" s="29">
        <f t="shared" si="6"/>
        <v>75.150000000000006</v>
      </c>
      <c r="O13" s="11"/>
    </row>
    <row r="14" spans="2:15" ht="78.75" x14ac:dyDescent="0.25">
      <c r="B14" s="8"/>
      <c r="C14" s="10">
        <v>21</v>
      </c>
      <c r="D14" s="30" t="s">
        <v>55</v>
      </c>
      <c r="E14" s="26">
        <v>480</v>
      </c>
      <c r="F14" s="27">
        <v>42100</v>
      </c>
      <c r="G14" s="10">
        <v>10</v>
      </c>
      <c r="H14" s="26">
        <f t="shared" si="2"/>
        <v>48</v>
      </c>
      <c r="I14" s="31">
        <v>0.1</v>
      </c>
      <c r="J14" s="29">
        <f t="shared" si="3"/>
        <v>432</v>
      </c>
      <c r="K14" s="29">
        <f t="shared" si="0"/>
        <v>0.12000000000000001</v>
      </c>
      <c r="L14" s="29">
        <f t="shared" si="4"/>
        <v>3.6</v>
      </c>
      <c r="M14" s="29">
        <f t="shared" si="5"/>
        <v>43.2</v>
      </c>
      <c r="N14" s="29">
        <f t="shared" si="6"/>
        <v>43.2</v>
      </c>
      <c r="O14" s="11"/>
    </row>
    <row r="15" spans="2:15" ht="63" x14ac:dyDescent="0.25">
      <c r="B15" s="8"/>
      <c r="C15" s="10">
        <v>22</v>
      </c>
      <c r="D15" s="30" t="s">
        <v>46</v>
      </c>
      <c r="E15" s="26">
        <v>170</v>
      </c>
      <c r="F15" s="27">
        <v>42100</v>
      </c>
      <c r="G15" s="10">
        <v>10</v>
      </c>
      <c r="H15" s="26">
        <f t="shared" si="2"/>
        <v>17</v>
      </c>
      <c r="I15" s="31">
        <v>0.1</v>
      </c>
      <c r="J15" s="29">
        <f t="shared" si="3"/>
        <v>153</v>
      </c>
      <c r="K15" s="29">
        <f t="shared" si="0"/>
        <v>4.2500000000000003E-2</v>
      </c>
      <c r="L15" s="29">
        <f t="shared" si="4"/>
        <v>1.2750000000000001</v>
      </c>
      <c r="M15" s="29">
        <f t="shared" si="5"/>
        <v>15.3</v>
      </c>
      <c r="N15" s="29">
        <f t="shared" si="6"/>
        <v>15.3</v>
      </c>
      <c r="O15" s="11"/>
    </row>
    <row r="16" spans="2:15" ht="63" x14ac:dyDescent="0.25">
      <c r="B16" s="8"/>
      <c r="C16" s="10">
        <v>23</v>
      </c>
      <c r="D16" s="30" t="s">
        <v>46</v>
      </c>
      <c r="E16" s="26">
        <v>170</v>
      </c>
      <c r="F16" s="27">
        <v>42100</v>
      </c>
      <c r="G16" s="10">
        <v>10</v>
      </c>
      <c r="H16" s="26">
        <f t="shared" si="2"/>
        <v>17</v>
      </c>
      <c r="I16" s="31">
        <v>0.1</v>
      </c>
      <c r="J16" s="29">
        <f t="shared" si="3"/>
        <v>153</v>
      </c>
      <c r="K16" s="29">
        <f t="shared" si="0"/>
        <v>4.2500000000000003E-2</v>
      </c>
      <c r="L16" s="29">
        <f t="shared" si="4"/>
        <v>1.2750000000000001</v>
      </c>
      <c r="M16" s="29">
        <f t="shared" si="5"/>
        <v>15.3</v>
      </c>
      <c r="N16" s="29">
        <f t="shared" si="6"/>
        <v>15.3</v>
      </c>
      <c r="O16" s="11"/>
    </row>
    <row r="17" spans="2:15" ht="63" x14ac:dyDescent="0.25">
      <c r="B17" s="8"/>
      <c r="C17" s="10">
        <v>24</v>
      </c>
      <c r="D17" s="30" t="s">
        <v>46</v>
      </c>
      <c r="E17" s="26">
        <v>170</v>
      </c>
      <c r="F17" s="27">
        <v>42100</v>
      </c>
      <c r="G17" s="10">
        <v>10</v>
      </c>
      <c r="H17" s="26">
        <f t="shared" si="2"/>
        <v>17</v>
      </c>
      <c r="I17" s="31">
        <v>0.1</v>
      </c>
      <c r="J17" s="29">
        <f t="shared" si="3"/>
        <v>153</v>
      </c>
      <c r="K17" s="29">
        <f t="shared" si="0"/>
        <v>4.2500000000000003E-2</v>
      </c>
      <c r="L17" s="29">
        <f t="shared" si="4"/>
        <v>1.2750000000000001</v>
      </c>
      <c r="M17" s="29">
        <f t="shared" si="5"/>
        <v>15.3</v>
      </c>
      <c r="N17" s="29">
        <f t="shared" si="6"/>
        <v>15.3</v>
      </c>
      <c r="O17" s="11"/>
    </row>
    <row r="18" spans="2:15" ht="47.25" x14ac:dyDescent="0.25">
      <c r="B18" s="8"/>
      <c r="C18" s="10">
        <v>25</v>
      </c>
      <c r="D18" s="30" t="s">
        <v>47</v>
      </c>
      <c r="E18" s="26">
        <v>90</v>
      </c>
      <c r="F18" s="27">
        <v>42100</v>
      </c>
      <c r="G18" s="10">
        <v>10</v>
      </c>
      <c r="H18" s="26">
        <f t="shared" si="2"/>
        <v>9</v>
      </c>
      <c r="I18" s="31">
        <v>0.1</v>
      </c>
      <c r="J18" s="29">
        <f t="shared" si="3"/>
        <v>81</v>
      </c>
      <c r="K18" s="29">
        <f t="shared" si="0"/>
        <v>2.2499999999999999E-2</v>
      </c>
      <c r="L18" s="29">
        <f t="shared" si="4"/>
        <v>0.67499999999999993</v>
      </c>
      <c r="M18" s="29">
        <f t="shared" si="5"/>
        <v>8.1</v>
      </c>
      <c r="N18" s="29">
        <f t="shared" si="6"/>
        <v>8.1</v>
      </c>
      <c r="O18" s="11"/>
    </row>
    <row r="19" spans="2:15" ht="31.5" x14ac:dyDescent="0.25">
      <c r="B19" s="8"/>
      <c r="C19" s="10">
        <v>26</v>
      </c>
      <c r="D19" s="30" t="s">
        <v>48</v>
      </c>
      <c r="E19" s="26">
        <v>60</v>
      </c>
      <c r="F19" s="27">
        <v>42100</v>
      </c>
      <c r="G19" s="10">
        <v>10</v>
      </c>
      <c r="H19" s="26">
        <f t="shared" si="2"/>
        <v>6</v>
      </c>
      <c r="I19" s="31">
        <v>0.1</v>
      </c>
      <c r="J19" s="29">
        <f t="shared" si="3"/>
        <v>54</v>
      </c>
      <c r="K19" s="29">
        <f t="shared" si="0"/>
        <v>1.5000000000000001E-2</v>
      </c>
      <c r="L19" s="29">
        <f t="shared" si="4"/>
        <v>0.45</v>
      </c>
      <c r="M19" s="29">
        <f t="shared" si="5"/>
        <v>5.4</v>
      </c>
      <c r="N19" s="29">
        <f t="shared" si="6"/>
        <v>5.4</v>
      </c>
      <c r="O19" s="11"/>
    </row>
    <row r="20" spans="2:15" ht="31.5" x14ac:dyDescent="0.25">
      <c r="B20" s="8"/>
      <c r="C20" s="10">
        <v>27</v>
      </c>
      <c r="D20" s="30" t="s">
        <v>48</v>
      </c>
      <c r="E20" s="26">
        <v>60</v>
      </c>
      <c r="F20" s="27">
        <v>42100</v>
      </c>
      <c r="G20" s="10">
        <v>10</v>
      </c>
      <c r="H20" s="26">
        <f t="shared" si="2"/>
        <v>6</v>
      </c>
      <c r="I20" s="31">
        <v>0.1</v>
      </c>
      <c r="J20" s="29">
        <f t="shared" si="3"/>
        <v>54</v>
      </c>
      <c r="K20" s="29">
        <f t="shared" si="0"/>
        <v>1.5000000000000001E-2</v>
      </c>
      <c r="L20" s="29">
        <f t="shared" si="4"/>
        <v>0.45</v>
      </c>
      <c r="M20" s="29">
        <f t="shared" si="5"/>
        <v>5.4</v>
      </c>
      <c r="N20" s="29">
        <f t="shared" si="6"/>
        <v>5.4</v>
      </c>
      <c r="O20" s="11"/>
    </row>
    <row r="21" spans="2:15" ht="31.5" x14ac:dyDescent="0.25">
      <c r="B21" s="5"/>
      <c r="C21" s="10"/>
      <c r="D21" s="30" t="s">
        <v>49</v>
      </c>
      <c r="E21" s="26">
        <v>650</v>
      </c>
      <c r="F21" s="27">
        <v>42586</v>
      </c>
      <c r="G21" s="10">
        <v>10</v>
      </c>
      <c r="H21" s="26">
        <f t="shared" si="2"/>
        <v>65</v>
      </c>
      <c r="I21" s="31">
        <v>0.1</v>
      </c>
      <c r="J21" s="29">
        <f t="shared" si="3"/>
        <v>585</v>
      </c>
      <c r="K21" s="29">
        <f t="shared" si="0"/>
        <v>0.16250000000000001</v>
      </c>
      <c r="L21" s="29">
        <f t="shared" si="4"/>
        <v>4.875</v>
      </c>
      <c r="M21" s="29">
        <f t="shared" si="5"/>
        <v>58.5</v>
      </c>
      <c r="N21" s="29">
        <f t="shared" si="6"/>
        <v>58.5</v>
      </c>
      <c r="O21" s="11"/>
    </row>
    <row r="22" spans="2:15" ht="31.5" x14ac:dyDescent="0.25">
      <c r="B22" s="5"/>
      <c r="C22" s="10"/>
      <c r="D22" s="30" t="s">
        <v>49</v>
      </c>
      <c r="E22" s="26">
        <v>650</v>
      </c>
      <c r="F22" s="27">
        <v>42586</v>
      </c>
      <c r="G22" s="10">
        <v>10</v>
      </c>
      <c r="H22" s="26">
        <f t="shared" si="2"/>
        <v>65</v>
      </c>
      <c r="I22" s="31">
        <v>0.1</v>
      </c>
      <c r="J22" s="29">
        <f t="shared" si="3"/>
        <v>585</v>
      </c>
      <c r="K22" s="29">
        <f t="shared" si="0"/>
        <v>0.16250000000000001</v>
      </c>
      <c r="L22" s="29">
        <f t="shared" si="4"/>
        <v>4.875</v>
      </c>
      <c r="M22" s="29">
        <f t="shared" si="5"/>
        <v>58.5</v>
      </c>
      <c r="N22" s="29">
        <f t="shared" si="6"/>
        <v>58.5</v>
      </c>
      <c r="O22" s="11"/>
    </row>
    <row r="23" spans="2:15" ht="31.5" x14ac:dyDescent="0.25">
      <c r="B23" s="5"/>
      <c r="C23" s="10"/>
      <c r="D23" s="30" t="s">
        <v>50</v>
      </c>
      <c r="E23" s="26">
        <v>100</v>
      </c>
      <c r="F23" s="27">
        <v>42586</v>
      </c>
      <c r="G23" s="10">
        <v>10</v>
      </c>
      <c r="H23" s="26">
        <f t="shared" si="2"/>
        <v>10</v>
      </c>
      <c r="I23" s="31">
        <v>0.1</v>
      </c>
      <c r="J23" s="29">
        <f t="shared" si="3"/>
        <v>90</v>
      </c>
      <c r="K23" s="29">
        <f t="shared" si="0"/>
        <v>2.5000000000000001E-2</v>
      </c>
      <c r="L23" s="29">
        <f t="shared" si="4"/>
        <v>0.75</v>
      </c>
      <c r="M23" s="29">
        <f t="shared" si="5"/>
        <v>9</v>
      </c>
      <c r="N23" s="29">
        <f t="shared" si="6"/>
        <v>9</v>
      </c>
      <c r="O23" s="11"/>
    </row>
    <row r="24" spans="2:15" ht="31.5" x14ac:dyDescent="0.25">
      <c r="B24" s="5"/>
      <c r="C24" s="10"/>
      <c r="D24" s="30" t="s">
        <v>51</v>
      </c>
      <c r="E24" s="26">
        <v>220</v>
      </c>
      <c r="F24" s="27">
        <v>42586</v>
      </c>
      <c r="G24" s="10">
        <v>10</v>
      </c>
      <c r="H24" s="26">
        <f t="shared" si="2"/>
        <v>22</v>
      </c>
      <c r="I24" s="31">
        <v>0.1</v>
      </c>
      <c r="J24" s="29">
        <f t="shared" si="3"/>
        <v>198</v>
      </c>
      <c r="K24" s="29">
        <f t="shared" si="0"/>
        <v>5.5000000000000007E-2</v>
      </c>
      <c r="L24" s="29">
        <f t="shared" si="4"/>
        <v>1.6500000000000001</v>
      </c>
      <c r="M24" s="29">
        <f t="shared" si="5"/>
        <v>19.8</v>
      </c>
      <c r="N24" s="29">
        <f t="shared" si="6"/>
        <v>19.8</v>
      </c>
      <c r="O24" s="11"/>
    </row>
    <row r="25" spans="2:15" ht="15.75" x14ac:dyDescent="0.25">
      <c r="B25" s="5"/>
      <c r="C25" s="10"/>
      <c r="D25" s="30" t="s">
        <v>52</v>
      </c>
      <c r="E25" s="26">
        <v>140</v>
      </c>
      <c r="F25" s="27">
        <v>42586</v>
      </c>
      <c r="G25" s="10">
        <v>10</v>
      </c>
      <c r="H25" s="26">
        <f t="shared" si="2"/>
        <v>14</v>
      </c>
      <c r="I25" s="31">
        <v>0.1</v>
      </c>
      <c r="J25" s="29">
        <f t="shared" si="3"/>
        <v>126</v>
      </c>
      <c r="K25" s="29">
        <f t="shared" si="0"/>
        <v>3.5000000000000003E-2</v>
      </c>
      <c r="L25" s="29">
        <f t="shared" si="4"/>
        <v>1.05</v>
      </c>
      <c r="M25" s="29">
        <f t="shared" si="5"/>
        <v>12.6</v>
      </c>
      <c r="N25" s="29">
        <f t="shared" si="6"/>
        <v>12.6</v>
      </c>
      <c r="O25" s="11"/>
    </row>
    <row r="26" spans="2:15" ht="15.75" x14ac:dyDescent="0.25">
      <c r="B26" s="5"/>
      <c r="C26" s="10"/>
      <c r="D26" s="30" t="s">
        <v>20</v>
      </c>
      <c r="E26" s="26">
        <v>1000</v>
      </c>
      <c r="F26" s="27">
        <v>42594</v>
      </c>
      <c r="G26" s="10">
        <v>10</v>
      </c>
      <c r="H26" s="26">
        <f t="shared" si="2"/>
        <v>100</v>
      </c>
      <c r="I26" s="31">
        <v>0.1</v>
      </c>
      <c r="J26" s="29">
        <f t="shared" si="3"/>
        <v>900</v>
      </c>
      <c r="K26" s="29">
        <f t="shared" si="0"/>
        <v>0.25</v>
      </c>
      <c r="L26" s="29">
        <f t="shared" si="4"/>
        <v>7.5</v>
      </c>
      <c r="M26" s="29">
        <f t="shared" si="5"/>
        <v>90</v>
      </c>
      <c r="N26" s="29">
        <f t="shared" si="6"/>
        <v>90</v>
      </c>
      <c r="O26" s="11"/>
    </row>
    <row r="27" spans="2:15" s="37" customFormat="1" ht="16.5" x14ac:dyDescent="0.25">
      <c r="B27" s="32" t="s">
        <v>21</v>
      </c>
      <c r="C27" s="19"/>
      <c r="D27" s="33"/>
      <c r="E27" s="34">
        <f>SUM(E7:E26)</f>
        <v>5740</v>
      </c>
      <c r="F27" s="32"/>
      <c r="G27" s="19"/>
      <c r="H27" s="34">
        <f>SUM(H7:H26)</f>
        <v>574</v>
      </c>
      <c r="I27" s="35"/>
      <c r="J27" s="34">
        <f>SUM(J7:J26)</f>
        <v>5166</v>
      </c>
      <c r="K27" s="34">
        <f>SUM(K7:K26)</f>
        <v>1.4349999999999998</v>
      </c>
      <c r="L27" s="36">
        <f t="shared" si="4"/>
        <v>43.050000000000004</v>
      </c>
      <c r="M27" s="34">
        <f>SUM(M7:M26)</f>
        <v>516.60000000000014</v>
      </c>
      <c r="N27" s="34">
        <f>SUM(N7:N26)</f>
        <v>516.60000000000014</v>
      </c>
      <c r="O27" s="7"/>
    </row>
    <row r="28" spans="2:15" ht="15.75" x14ac:dyDescent="0.25">
      <c r="B28" s="38"/>
      <c r="C28" s="39"/>
      <c r="D28" s="40"/>
      <c r="E28" s="41"/>
      <c r="F28" s="38"/>
      <c r="G28" s="39"/>
      <c r="H28" s="41"/>
      <c r="I28" s="42"/>
      <c r="J28" s="43"/>
      <c r="K28" s="43"/>
      <c r="L28" s="44"/>
      <c r="M28" s="43"/>
      <c r="N28" s="38"/>
    </row>
    <row r="29" spans="2:15" ht="16.5" x14ac:dyDescent="0.25">
      <c r="B29" s="45" t="s">
        <v>22</v>
      </c>
      <c r="C29" s="46" t="s">
        <v>23</v>
      </c>
      <c r="D29" s="46"/>
      <c r="E29" s="46"/>
      <c r="F29" s="45"/>
      <c r="G29" s="47"/>
      <c r="H29" s="48"/>
      <c r="I29" s="49"/>
      <c r="J29" s="50"/>
      <c r="K29" s="50"/>
      <c r="L29" s="51"/>
      <c r="M29" s="50"/>
      <c r="N29" s="45"/>
    </row>
    <row r="30" spans="2:15" ht="47.25" x14ac:dyDescent="0.25">
      <c r="B30" s="8"/>
      <c r="C30" s="10">
        <v>2</v>
      </c>
      <c r="D30" s="30" t="s">
        <v>59</v>
      </c>
      <c r="E30" s="26">
        <v>1400</v>
      </c>
      <c r="F30" s="27">
        <v>39891</v>
      </c>
      <c r="G30" s="10">
        <v>10</v>
      </c>
      <c r="H30" s="26">
        <f t="shared" ref="H30:H88" si="7">E30*10%</f>
        <v>140</v>
      </c>
      <c r="I30" s="31">
        <v>0.1</v>
      </c>
      <c r="J30" s="29">
        <f t="shared" ref="J30:J88" si="8">E30-H30</f>
        <v>1260</v>
      </c>
      <c r="K30" s="29">
        <f>L30/30</f>
        <v>0.35</v>
      </c>
      <c r="L30" s="29">
        <f>J30/10/12</f>
        <v>10.5</v>
      </c>
      <c r="M30" s="29">
        <f>J30/G30</f>
        <v>126</v>
      </c>
      <c r="N30" s="29">
        <f>M30</f>
        <v>126</v>
      </c>
    </row>
    <row r="31" spans="2:15" ht="31.5" x14ac:dyDescent="0.25">
      <c r="B31" s="8"/>
      <c r="C31" s="10">
        <v>5</v>
      </c>
      <c r="D31" s="30" t="s">
        <v>56</v>
      </c>
      <c r="E31" s="26">
        <v>1800</v>
      </c>
      <c r="F31" s="27">
        <v>40148</v>
      </c>
      <c r="G31" s="10">
        <v>10</v>
      </c>
      <c r="H31" s="26">
        <f t="shared" si="7"/>
        <v>180</v>
      </c>
      <c r="I31" s="31">
        <v>0.1</v>
      </c>
      <c r="J31" s="29">
        <f t="shared" si="8"/>
        <v>1620</v>
      </c>
      <c r="K31" s="29">
        <f>L31/30</f>
        <v>0.45</v>
      </c>
      <c r="L31" s="29">
        <f>J31/10/12</f>
        <v>13.5</v>
      </c>
      <c r="M31" s="29">
        <f>J31/G31</f>
        <v>162</v>
      </c>
      <c r="N31" s="29">
        <f>M31</f>
        <v>162</v>
      </c>
    </row>
    <row r="32" spans="2:15" ht="31.5" x14ac:dyDescent="0.25">
      <c r="B32" s="8"/>
      <c r="C32" s="10"/>
      <c r="D32" s="30" t="s">
        <v>57</v>
      </c>
      <c r="E32" s="26">
        <v>179</v>
      </c>
      <c r="F32" s="27">
        <v>42641</v>
      </c>
      <c r="G32" s="10">
        <v>10</v>
      </c>
      <c r="H32" s="26">
        <f t="shared" si="7"/>
        <v>17.900000000000002</v>
      </c>
      <c r="I32" s="31">
        <v>0.1</v>
      </c>
      <c r="J32" s="29">
        <f t="shared" si="8"/>
        <v>161.1</v>
      </c>
      <c r="K32" s="29">
        <f>L32/30</f>
        <v>4.4749999999999998E-2</v>
      </c>
      <c r="L32" s="29">
        <f>J32/10/12</f>
        <v>1.3425</v>
      </c>
      <c r="M32" s="29">
        <f>J32/G32</f>
        <v>16.11</v>
      </c>
      <c r="N32" s="29">
        <f>M32</f>
        <v>16.11</v>
      </c>
    </row>
    <row r="33" spans="2:14" ht="47.25" x14ac:dyDescent="0.25">
      <c r="B33" s="8"/>
      <c r="C33" s="10">
        <v>13</v>
      </c>
      <c r="D33" s="30" t="s">
        <v>58</v>
      </c>
      <c r="E33" s="26">
        <v>760</v>
      </c>
      <c r="F33" s="27">
        <v>41396</v>
      </c>
      <c r="G33" s="10">
        <v>10</v>
      </c>
      <c r="H33" s="26">
        <f t="shared" si="7"/>
        <v>76</v>
      </c>
      <c r="I33" s="31">
        <v>0.1</v>
      </c>
      <c r="J33" s="29">
        <f t="shared" si="8"/>
        <v>684</v>
      </c>
      <c r="K33" s="29">
        <f>L33/30</f>
        <v>0.19</v>
      </c>
      <c r="L33" s="29">
        <f>J33/10/12</f>
        <v>5.7</v>
      </c>
      <c r="M33" s="29">
        <f>J33/G33</f>
        <v>68.400000000000006</v>
      </c>
      <c r="N33" s="29">
        <f>M33</f>
        <v>68.400000000000006</v>
      </c>
    </row>
    <row r="34" spans="2:14" ht="16.5" x14ac:dyDescent="0.25">
      <c r="B34" s="32" t="s">
        <v>21</v>
      </c>
      <c r="C34" s="19"/>
      <c r="D34" s="33"/>
      <c r="E34" s="34">
        <f>SUM(E30:E33)</f>
        <v>4139</v>
      </c>
      <c r="F34" s="32"/>
      <c r="G34" s="19"/>
      <c r="H34" s="34">
        <f>SUM(H30:H33)</f>
        <v>413.9</v>
      </c>
      <c r="I34" s="35"/>
      <c r="J34" s="36">
        <f>SUM(J30:J33)</f>
        <v>3725.1</v>
      </c>
      <c r="K34" s="36">
        <f>SUM(K30:K33)</f>
        <v>1.0347500000000001</v>
      </c>
      <c r="L34" s="36">
        <f>J34/10/12</f>
        <v>31.0425</v>
      </c>
      <c r="M34" s="36">
        <f>SUM(M30:M33)</f>
        <v>372.51</v>
      </c>
      <c r="N34" s="36">
        <f>SUM(N30:N33)</f>
        <v>372.51</v>
      </c>
    </row>
    <row r="35" spans="2:14" ht="15.75" x14ac:dyDescent="0.25">
      <c r="B35" s="38"/>
      <c r="C35" s="39"/>
      <c r="D35" s="40"/>
      <c r="E35" s="41"/>
      <c r="F35" s="38"/>
      <c r="G35" s="39"/>
      <c r="H35" s="41"/>
      <c r="I35" s="42"/>
      <c r="J35" s="43"/>
      <c r="K35" s="43"/>
      <c r="L35" s="44"/>
      <c r="M35" s="43"/>
      <c r="N35" s="38"/>
    </row>
    <row r="36" spans="2:14" ht="16.5" x14ac:dyDescent="0.25">
      <c r="B36" s="45" t="s">
        <v>24</v>
      </c>
      <c r="C36" s="46" t="s">
        <v>25</v>
      </c>
      <c r="D36" s="46"/>
      <c r="E36" s="46"/>
      <c r="F36" s="38"/>
      <c r="G36" s="39"/>
      <c r="H36" s="41"/>
      <c r="I36" s="42"/>
      <c r="J36" s="43"/>
      <c r="K36" s="43"/>
      <c r="L36" s="44"/>
      <c r="M36" s="43"/>
      <c r="N36" s="38"/>
    </row>
    <row r="37" spans="2:14" ht="141.75" x14ac:dyDescent="0.25">
      <c r="B37" s="8"/>
      <c r="C37" s="10">
        <v>3</v>
      </c>
      <c r="D37" s="30" t="s">
        <v>60</v>
      </c>
      <c r="E37" s="26">
        <v>1825</v>
      </c>
      <c r="F37" s="27">
        <v>40083</v>
      </c>
      <c r="G37" s="10">
        <v>5</v>
      </c>
      <c r="H37" s="26">
        <f t="shared" si="7"/>
        <v>182.5</v>
      </c>
      <c r="I37" s="31">
        <v>0.1</v>
      </c>
      <c r="J37" s="29">
        <f t="shared" si="8"/>
        <v>1642.5</v>
      </c>
      <c r="K37" s="29">
        <f t="shared" ref="K37:K42" si="9">L37/30</f>
        <v>0.91249999999999998</v>
      </c>
      <c r="L37" s="29">
        <f t="shared" ref="L37:L42" si="10">J37/5/12</f>
        <v>27.375</v>
      </c>
      <c r="M37" s="29">
        <f t="shared" ref="M37:M42" si="11">J37/G37</f>
        <v>328.5</v>
      </c>
      <c r="N37" s="29">
        <f>M37</f>
        <v>328.5</v>
      </c>
    </row>
    <row r="38" spans="2:14" ht="141.75" x14ac:dyDescent="0.25">
      <c r="B38" s="8"/>
      <c r="C38" s="10">
        <v>9</v>
      </c>
      <c r="D38" s="30" t="s">
        <v>61</v>
      </c>
      <c r="E38" s="26">
        <v>2900</v>
      </c>
      <c r="F38" s="27">
        <v>41379</v>
      </c>
      <c r="G38" s="10">
        <v>5</v>
      </c>
      <c r="H38" s="26">
        <f t="shared" si="7"/>
        <v>290</v>
      </c>
      <c r="I38" s="31">
        <v>0.1</v>
      </c>
      <c r="J38" s="29">
        <f t="shared" si="8"/>
        <v>2610</v>
      </c>
      <c r="K38" s="29">
        <f t="shared" si="9"/>
        <v>1.45</v>
      </c>
      <c r="L38" s="29">
        <f t="shared" si="10"/>
        <v>43.5</v>
      </c>
      <c r="M38" s="29">
        <f t="shared" si="11"/>
        <v>522</v>
      </c>
      <c r="N38" s="29">
        <f>M38</f>
        <v>522</v>
      </c>
    </row>
    <row r="39" spans="2:14" ht="15.75" x14ac:dyDescent="0.25">
      <c r="B39" s="8"/>
      <c r="C39" s="10">
        <v>18</v>
      </c>
      <c r="D39" s="30" t="s">
        <v>26</v>
      </c>
      <c r="E39" s="26">
        <v>745</v>
      </c>
      <c r="F39" s="27">
        <v>41666</v>
      </c>
      <c r="G39" s="10">
        <v>5</v>
      </c>
      <c r="H39" s="26">
        <f t="shared" si="7"/>
        <v>74.5</v>
      </c>
      <c r="I39" s="31">
        <v>0.1</v>
      </c>
      <c r="J39" s="29">
        <f t="shared" si="8"/>
        <v>670.5</v>
      </c>
      <c r="K39" s="29">
        <f t="shared" si="9"/>
        <v>0.37249999999999994</v>
      </c>
      <c r="L39" s="29">
        <f t="shared" si="10"/>
        <v>11.174999999999999</v>
      </c>
      <c r="M39" s="29">
        <f t="shared" si="11"/>
        <v>134.1</v>
      </c>
      <c r="N39" s="29">
        <f>M39</f>
        <v>134.1</v>
      </c>
    </row>
    <row r="40" spans="2:14" ht="15.75" x14ac:dyDescent="0.25">
      <c r="B40" s="8"/>
      <c r="C40" s="10"/>
      <c r="D40" s="30" t="s">
        <v>27</v>
      </c>
      <c r="E40" s="26">
        <v>1712</v>
      </c>
      <c r="F40" s="27">
        <v>42594</v>
      </c>
      <c r="G40" s="10">
        <v>5</v>
      </c>
      <c r="H40" s="26">
        <f t="shared" si="7"/>
        <v>171.20000000000002</v>
      </c>
      <c r="I40" s="31">
        <v>0.1</v>
      </c>
      <c r="J40" s="29">
        <f t="shared" si="8"/>
        <v>1540.8</v>
      </c>
      <c r="K40" s="29">
        <f t="shared" si="9"/>
        <v>0.85599999999999987</v>
      </c>
      <c r="L40" s="29">
        <f t="shared" si="10"/>
        <v>25.679999999999996</v>
      </c>
      <c r="M40" s="29">
        <f t="shared" si="11"/>
        <v>308.15999999999997</v>
      </c>
      <c r="N40" s="29">
        <f>M40</f>
        <v>308.15999999999997</v>
      </c>
    </row>
    <row r="41" spans="2:14" ht="15.75" x14ac:dyDescent="0.25">
      <c r="B41" s="8"/>
      <c r="C41" s="10"/>
      <c r="D41" s="30" t="s">
        <v>28</v>
      </c>
      <c r="E41" s="26">
        <v>470</v>
      </c>
      <c r="F41" s="27">
        <v>42964</v>
      </c>
      <c r="G41" s="10">
        <v>5</v>
      </c>
      <c r="H41" s="26">
        <f>E41*10%</f>
        <v>47</v>
      </c>
      <c r="I41" s="31">
        <v>0.1</v>
      </c>
      <c r="J41" s="29">
        <f>E41-H41</f>
        <v>423</v>
      </c>
      <c r="K41" s="29">
        <f t="shared" si="9"/>
        <v>0.23499999999999999</v>
      </c>
      <c r="L41" s="29">
        <f t="shared" si="10"/>
        <v>7.05</v>
      </c>
      <c r="M41" s="29">
        <f t="shared" si="11"/>
        <v>84.6</v>
      </c>
      <c r="N41" s="29">
        <f>M41</f>
        <v>84.6</v>
      </c>
    </row>
    <row r="42" spans="2:14" s="52" customFormat="1" ht="15.75" x14ac:dyDescent="0.25">
      <c r="B42" s="8"/>
      <c r="C42" s="10"/>
      <c r="D42" s="30" t="s">
        <v>28</v>
      </c>
      <c r="E42" s="26">
        <v>469.8</v>
      </c>
      <c r="F42" s="27">
        <v>43173</v>
      </c>
      <c r="G42" s="10">
        <v>5</v>
      </c>
      <c r="H42" s="26">
        <f t="shared" si="7"/>
        <v>46.980000000000004</v>
      </c>
      <c r="I42" s="31">
        <v>0.1</v>
      </c>
      <c r="J42" s="29">
        <f t="shared" si="8"/>
        <v>422.82</v>
      </c>
      <c r="K42" s="29">
        <f t="shared" si="9"/>
        <v>0.2349</v>
      </c>
      <c r="L42" s="29">
        <f t="shared" si="10"/>
        <v>7.0469999999999997</v>
      </c>
      <c r="M42" s="29">
        <f t="shared" si="11"/>
        <v>84.563999999999993</v>
      </c>
      <c r="N42" s="29">
        <f>L42*8</f>
        <v>56.375999999999998</v>
      </c>
    </row>
    <row r="43" spans="2:14" ht="16.5" x14ac:dyDescent="0.25">
      <c r="B43" s="32" t="s">
        <v>21</v>
      </c>
      <c r="C43" s="10"/>
      <c r="D43" s="33"/>
      <c r="E43" s="34">
        <f>SUM(E37:E42)</f>
        <v>8121.8</v>
      </c>
      <c r="F43" s="32"/>
      <c r="G43" s="19"/>
      <c r="H43" s="34">
        <f>SUM(H37:H39)</f>
        <v>547</v>
      </c>
      <c r="I43" s="35"/>
      <c r="J43" s="36">
        <f>SUM(J37:J42)</f>
        <v>7309.62</v>
      </c>
      <c r="K43" s="36">
        <f>SUM(K37:K42)</f>
        <v>4.0608999999999993</v>
      </c>
      <c r="L43" s="36">
        <f>SUM(L37:L42)</f>
        <v>121.82699999999998</v>
      </c>
      <c r="M43" s="36">
        <f>SUM(M37:M42)</f>
        <v>1461.924</v>
      </c>
      <c r="N43" s="36">
        <f>SUM(N37:N42)</f>
        <v>1433.7359999999999</v>
      </c>
    </row>
    <row r="44" spans="2:14" ht="16.5" x14ac:dyDescent="0.25">
      <c r="B44" s="45"/>
      <c r="C44" s="39"/>
      <c r="D44" s="53"/>
      <c r="E44" s="48"/>
      <c r="F44" s="45"/>
      <c r="G44" s="47"/>
      <c r="H44" s="48"/>
      <c r="I44" s="49"/>
      <c r="J44" s="50"/>
      <c r="K44" s="50"/>
      <c r="L44" s="50"/>
      <c r="M44" s="50"/>
      <c r="N44" s="50"/>
    </row>
    <row r="45" spans="2:14" ht="16.5" x14ac:dyDescent="0.25">
      <c r="B45" s="45" t="s">
        <v>22</v>
      </c>
      <c r="C45" s="46" t="s">
        <v>29</v>
      </c>
      <c r="D45" s="46"/>
      <c r="E45" s="46"/>
      <c r="F45" s="38"/>
      <c r="G45" s="39"/>
      <c r="H45" s="41"/>
      <c r="I45" s="42"/>
      <c r="J45" s="43"/>
      <c r="K45" s="43"/>
      <c r="L45" s="44"/>
      <c r="M45" s="43"/>
      <c r="N45" s="38"/>
    </row>
    <row r="46" spans="2:14" ht="31.5" x14ac:dyDescent="0.25">
      <c r="B46" s="8"/>
      <c r="C46" s="10">
        <v>4</v>
      </c>
      <c r="D46" s="30" t="s">
        <v>62</v>
      </c>
      <c r="E46" s="26">
        <v>599</v>
      </c>
      <c r="F46" s="27">
        <v>40147</v>
      </c>
      <c r="G46" s="10">
        <v>10</v>
      </c>
      <c r="H46" s="26">
        <f t="shared" si="7"/>
        <v>59.900000000000006</v>
      </c>
      <c r="I46" s="31">
        <v>0.1</v>
      </c>
      <c r="J46" s="29">
        <f t="shared" si="8"/>
        <v>539.1</v>
      </c>
      <c r="K46" s="29">
        <f>L46/30</f>
        <v>0.14975000000000002</v>
      </c>
      <c r="L46" s="29">
        <f>J46/10/12</f>
        <v>4.4925000000000006</v>
      </c>
      <c r="M46" s="29">
        <f>J46/G46</f>
        <v>53.910000000000004</v>
      </c>
      <c r="N46" s="36">
        <f>M46</f>
        <v>53.910000000000004</v>
      </c>
    </row>
    <row r="47" spans="2:14" ht="16.5" x14ac:dyDescent="0.25">
      <c r="B47" s="38"/>
      <c r="C47" s="39"/>
      <c r="D47" s="40"/>
      <c r="E47" s="41"/>
      <c r="F47" s="54"/>
      <c r="G47" s="39"/>
      <c r="H47" s="41"/>
      <c r="I47" s="42"/>
      <c r="J47" s="43"/>
      <c r="K47" s="43"/>
      <c r="L47" s="43"/>
      <c r="M47" s="43"/>
      <c r="N47" s="50"/>
    </row>
    <row r="48" spans="2:14" ht="16.5" x14ac:dyDescent="0.25">
      <c r="B48" s="38"/>
      <c r="C48" s="39"/>
      <c r="D48" s="40"/>
      <c r="E48" s="41"/>
      <c r="F48" s="54"/>
      <c r="G48" s="39"/>
      <c r="H48" s="41"/>
      <c r="I48" s="42"/>
      <c r="J48" s="43"/>
      <c r="K48" s="43"/>
      <c r="L48" s="43"/>
      <c r="M48" s="43"/>
      <c r="N48" s="50"/>
    </row>
    <row r="49" spans="2:14" ht="16.5" x14ac:dyDescent="0.25">
      <c r="B49" s="45" t="s">
        <v>22</v>
      </c>
      <c r="C49" s="46" t="s">
        <v>30</v>
      </c>
      <c r="D49" s="46"/>
      <c r="E49" s="46"/>
      <c r="F49" s="38"/>
      <c r="G49" s="39"/>
      <c r="H49" s="41"/>
      <c r="I49" s="42"/>
      <c r="J49" s="43"/>
      <c r="K49" s="43"/>
      <c r="L49" s="44"/>
      <c r="M49" s="43"/>
      <c r="N49" s="38"/>
    </row>
    <row r="50" spans="2:14" ht="31.5" x14ac:dyDescent="0.25">
      <c r="B50" s="8"/>
      <c r="C50" s="10">
        <v>6</v>
      </c>
      <c r="D50" s="30" t="s">
        <v>63</v>
      </c>
      <c r="E50" s="26">
        <v>480</v>
      </c>
      <c r="F50" s="27">
        <v>40364</v>
      </c>
      <c r="G50" s="10">
        <v>15</v>
      </c>
      <c r="H50" s="26">
        <f t="shared" si="7"/>
        <v>48</v>
      </c>
      <c r="I50" s="31">
        <v>0.1</v>
      </c>
      <c r="J50" s="29">
        <f t="shared" si="8"/>
        <v>432</v>
      </c>
      <c r="K50" s="29">
        <f>L50/30</f>
        <v>0.12000000000000001</v>
      </c>
      <c r="L50" s="29">
        <f>J50/10/12</f>
        <v>3.6</v>
      </c>
      <c r="M50" s="29">
        <f>J50/G50</f>
        <v>28.8</v>
      </c>
      <c r="N50" s="55">
        <f>M50</f>
        <v>28.8</v>
      </c>
    </row>
    <row r="51" spans="2:14" ht="15.75" x14ac:dyDescent="0.25">
      <c r="B51" s="38"/>
      <c r="C51" s="39"/>
      <c r="D51" s="40"/>
      <c r="E51" s="41"/>
      <c r="F51" s="38"/>
      <c r="G51" s="39"/>
      <c r="H51" s="41"/>
      <c r="I51" s="42"/>
      <c r="J51" s="43"/>
      <c r="K51" s="43"/>
      <c r="L51" s="44"/>
      <c r="M51" s="43"/>
      <c r="N51" s="38"/>
    </row>
    <row r="52" spans="2:14" ht="16.5" x14ac:dyDescent="0.25">
      <c r="B52" s="45" t="s">
        <v>22</v>
      </c>
      <c r="C52" s="46" t="s">
        <v>31</v>
      </c>
      <c r="D52" s="46"/>
      <c r="E52" s="46"/>
      <c r="F52" s="38"/>
      <c r="G52" s="39"/>
      <c r="H52" s="41"/>
      <c r="I52" s="42"/>
      <c r="J52" s="43"/>
      <c r="K52" s="43"/>
      <c r="L52" s="44"/>
      <c r="M52" s="43"/>
      <c r="N52" s="38"/>
    </row>
    <row r="53" spans="2:14" ht="16.5" x14ac:dyDescent="0.25">
      <c r="B53" s="8"/>
      <c r="C53" s="10">
        <v>7</v>
      </c>
      <c r="D53" s="30" t="s">
        <v>64</v>
      </c>
      <c r="E53" s="26">
        <v>900</v>
      </c>
      <c r="F53" s="27">
        <v>40983</v>
      </c>
      <c r="G53" s="10">
        <v>10</v>
      </c>
      <c r="H53" s="26">
        <f t="shared" si="7"/>
        <v>90</v>
      </c>
      <c r="I53" s="31">
        <v>0.1</v>
      </c>
      <c r="J53" s="29">
        <f t="shared" si="8"/>
        <v>810</v>
      </c>
      <c r="K53" s="29">
        <f>L53/30</f>
        <v>0.22500000000000001</v>
      </c>
      <c r="L53" s="29">
        <f>J53/10/12</f>
        <v>6.75</v>
      </c>
      <c r="M53" s="29">
        <f>J53/G53</f>
        <v>81</v>
      </c>
      <c r="N53" s="55">
        <f>M53</f>
        <v>81</v>
      </c>
    </row>
    <row r="54" spans="2:14" ht="31.5" x14ac:dyDescent="0.25">
      <c r="B54" s="8"/>
      <c r="C54" s="10"/>
      <c r="D54" s="56" t="s">
        <v>65</v>
      </c>
      <c r="E54" s="57">
        <v>1195</v>
      </c>
      <c r="F54" s="58">
        <v>42803</v>
      </c>
      <c r="G54" s="59">
        <v>10</v>
      </c>
      <c r="H54" s="57">
        <f>E54*10%</f>
        <v>119.5</v>
      </c>
      <c r="I54" s="60">
        <v>0.1</v>
      </c>
      <c r="J54" s="61">
        <f>E54-H54</f>
        <v>1075.5</v>
      </c>
      <c r="K54" s="61">
        <f>L54/30</f>
        <v>0.29875000000000002</v>
      </c>
      <c r="L54" s="61">
        <f>J54/10/12</f>
        <v>8.9625000000000004</v>
      </c>
      <c r="M54" s="61">
        <f>J54/G54</f>
        <v>107.55</v>
      </c>
      <c r="N54" s="62">
        <f>M54</f>
        <v>107.55</v>
      </c>
    </row>
    <row r="55" spans="2:14" s="52" customFormat="1" ht="31.5" x14ac:dyDescent="0.25">
      <c r="B55" s="8"/>
      <c r="C55" s="10"/>
      <c r="D55" s="30" t="s">
        <v>65</v>
      </c>
      <c r="E55" s="26">
        <v>2000</v>
      </c>
      <c r="F55" s="27">
        <v>43158</v>
      </c>
      <c r="G55" s="10">
        <v>10</v>
      </c>
      <c r="H55" s="26">
        <f t="shared" si="7"/>
        <v>200</v>
      </c>
      <c r="I55" s="31">
        <v>0.1</v>
      </c>
      <c r="J55" s="29">
        <f t="shared" si="8"/>
        <v>1800</v>
      </c>
      <c r="K55" s="29">
        <f>L55/30</f>
        <v>0.5</v>
      </c>
      <c r="L55" s="29">
        <f>J55/10/12</f>
        <v>15</v>
      </c>
      <c r="M55" s="29">
        <f>J55/G55</f>
        <v>180</v>
      </c>
      <c r="N55" s="55">
        <f>L55*10</f>
        <v>150</v>
      </c>
    </row>
    <row r="56" spans="2:14" ht="15.75" x14ac:dyDescent="0.25">
      <c r="B56" s="8"/>
      <c r="C56" s="10"/>
      <c r="D56" s="30"/>
      <c r="E56" s="26">
        <f>SUM(E53:E55)</f>
        <v>4095</v>
      </c>
      <c r="F56" s="26"/>
      <c r="G56" s="26"/>
      <c r="H56" s="26">
        <f t="shared" ref="H56:N56" si="12">SUM(H53:H55)</f>
        <v>409.5</v>
      </c>
      <c r="I56" s="26"/>
      <c r="J56" s="26">
        <f t="shared" si="12"/>
        <v>3685.5</v>
      </c>
      <c r="K56" s="26">
        <f t="shared" si="12"/>
        <v>1.0237500000000002</v>
      </c>
      <c r="L56" s="26">
        <f t="shared" si="12"/>
        <v>30.712499999999999</v>
      </c>
      <c r="M56" s="26">
        <f t="shared" si="12"/>
        <v>368.55</v>
      </c>
      <c r="N56" s="26">
        <f t="shared" si="12"/>
        <v>338.55</v>
      </c>
    </row>
    <row r="57" spans="2:14" ht="15.75" x14ac:dyDescent="0.25">
      <c r="B57" s="38"/>
      <c r="C57" s="39"/>
      <c r="D57" s="40"/>
      <c r="E57" s="41"/>
      <c r="F57" s="38"/>
      <c r="G57" s="39"/>
      <c r="H57" s="41"/>
      <c r="I57" s="42"/>
      <c r="J57" s="43"/>
      <c r="K57" s="43"/>
      <c r="L57" s="44"/>
      <c r="M57" s="43"/>
      <c r="N57" s="38"/>
    </row>
    <row r="58" spans="2:14" ht="16.5" x14ac:dyDescent="0.25">
      <c r="B58" s="45" t="s">
        <v>24</v>
      </c>
      <c r="C58" s="46" t="s">
        <v>32</v>
      </c>
      <c r="D58" s="46"/>
      <c r="E58" s="46"/>
      <c r="F58" s="38"/>
      <c r="G58" s="39"/>
      <c r="H58" s="41"/>
      <c r="I58" s="42"/>
      <c r="J58" s="43"/>
      <c r="K58" s="43"/>
      <c r="L58" s="44"/>
      <c r="M58" s="43"/>
      <c r="N58" s="38"/>
    </row>
    <row r="59" spans="2:14" ht="31.5" x14ac:dyDescent="0.25">
      <c r="B59" s="32"/>
      <c r="C59" s="10">
        <v>14</v>
      </c>
      <c r="D59" s="30" t="s">
        <v>66</v>
      </c>
      <c r="E59" s="26">
        <v>187</v>
      </c>
      <c r="F59" s="27">
        <v>41408</v>
      </c>
      <c r="G59" s="10">
        <v>10</v>
      </c>
      <c r="H59" s="26">
        <f t="shared" si="7"/>
        <v>18.7</v>
      </c>
      <c r="I59" s="31">
        <v>0.1</v>
      </c>
      <c r="J59" s="29">
        <f t="shared" si="8"/>
        <v>168.3</v>
      </c>
      <c r="K59" s="29">
        <f>L59/30</f>
        <v>4.675E-2</v>
      </c>
      <c r="L59" s="29">
        <f>J59/10/12</f>
        <v>1.4025000000000001</v>
      </c>
      <c r="M59" s="29">
        <f>J59/G59</f>
        <v>16.830000000000002</v>
      </c>
      <c r="N59" s="29">
        <f>M59</f>
        <v>16.830000000000002</v>
      </c>
    </row>
    <row r="60" spans="2:14" ht="31.5" x14ac:dyDescent="0.25">
      <c r="B60" s="8"/>
      <c r="C60" s="10">
        <v>16</v>
      </c>
      <c r="D60" s="30" t="s">
        <v>67</v>
      </c>
      <c r="E60" s="26">
        <v>400</v>
      </c>
      <c r="F60" s="27">
        <v>41428</v>
      </c>
      <c r="G60" s="10">
        <v>10</v>
      </c>
      <c r="H60" s="26">
        <f t="shared" si="7"/>
        <v>40</v>
      </c>
      <c r="I60" s="31">
        <v>0.1</v>
      </c>
      <c r="J60" s="29">
        <f t="shared" si="8"/>
        <v>360</v>
      </c>
      <c r="K60" s="29">
        <f>L60/30</f>
        <v>0.1</v>
      </c>
      <c r="L60" s="29">
        <f>J60/10/12</f>
        <v>3</v>
      </c>
      <c r="M60" s="29">
        <f>J60/G60</f>
        <v>36</v>
      </c>
      <c r="N60" s="29">
        <f>M60</f>
        <v>36</v>
      </c>
    </row>
    <row r="61" spans="2:14" ht="15.75" x14ac:dyDescent="0.25">
      <c r="B61" s="8"/>
      <c r="C61" s="10">
        <v>17</v>
      </c>
      <c r="D61" s="30" t="s">
        <v>33</v>
      </c>
      <c r="E61" s="26">
        <v>210</v>
      </c>
      <c r="F61" s="27">
        <v>41613</v>
      </c>
      <c r="G61" s="10">
        <v>10</v>
      </c>
      <c r="H61" s="26">
        <f t="shared" si="7"/>
        <v>21</v>
      </c>
      <c r="I61" s="31">
        <v>0.1</v>
      </c>
      <c r="J61" s="29">
        <f t="shared" si="8"/>
        <v>189</v>
      </c>
      <c r="K61" s="29">
        <f>L61/30</f>
        <v>5.2499999999999998E-2</v>
      </c>
      <c r="L61" s="29">
        <f>J61/10/12</f>
        <v>1.575</v>
      </c>
      <c r="M61" s="29">
        <f>J61/G61</f>
        <v>18.899999999999999</v>
      </c>
      <c r="N61" s="29">
        <f>M61</f>
        <v>18.899999999999999</v>
      </c>
    </row>
    <row r="62" spans="2:14" ht="15.75" x14ac:dyDescent="0.25">
      <c r="B62" s="10"/>
      <c r="C62" s="10">
        <v>28</v>
      </c>
      <c r="D62" s="30" t="s">
        <v>68</v>
      </c>
      <c r="E62" s="26">
        <v>50</v>
      </c>
      <c r="F62" s="27">
        <v>42145</v>
      </c>
      <c r="G62" s="10">
        <v>10</v>
      </c>
      <c r="H62" s="26">
        <f t="shared" si="7"/>
        <v>5</v>
      </c>
      <c r="I62" s="31">
        <v>0.1</v>
      </c>
      <c r="J62" s="29">
        <f t="shared" si="8"/>
        <v>45</v>
      </c>
      <c r="K62" s="29">
        <f>L62/30</f>
        <v>1.2500000000000001E-2</v>
      </c>
      <c r="L62" s="29">
        <f>J62/10/12</f>
        <v>0.375</v>
      </c>
      <c r="M62" s="29">
        <f>J62/G62</f>
        <v>4.5</v>
      </c>
      <c r="N62" s="29">
        <f>M62</f>
        <v>4.5</v>
      </c>
    </row>
    <row r="63" spans="2:14" ht="16.5" x14ac:dyDescent="0.25">
      <c r="B63" s="8"/>
      <c r="C63" s="19"/>
      <c r="D63" s="33"/>
      <c r="E63" s="34">
        <f>SUM(E59:E62)</f>
        <v>847</v>
      </c>
      <c r="F63" s="32"/>
      <c r="G63" s="19"/>
      <c r="H63" s="34">
        <f>SUM(H59:H62)</f>
        <v>84.7</v>
      </c>
      <c r="I63" s="35"/>
      <c r="J63" s="34">
        <f>SUM(J59:J62)</f>
        <v>762.3</v>
      </c>
      <c r="K63" s="34"/>
      <c r="L63" s="36">
        <f>J63/10/12</f>
        <v>6.3524999999999991</v>
      </c>
      <c r="M63" s="34">
        <f>SUM(M59:M62)</f>
        <v>76.22999999999999</v>
      </c>
      <c r="N63" s="36">
        <f>SUM(N59:N62)</f>
        <v>76.22999999999999</v>
      </c>
    </row>
    <row r="64" spans="2:14" ht="15.75" x14ac:dyDescent="0.25">
      <c r="B64" s="38"/>
      <c r="C64" s="39"/>
      <c r="D64" s="40"/>
      <c r="E64" s="41"/>
      <c r="F64" s="38"/>
      <c r="G64" s="39"/>
      <c r="H64" s="41"/>
      <c r="I64" s="42"/>
      <c r="J64" s="43"/>
      <c r="K64" s="43"/>
      <c r="L64" s="44"/>
      <c r="M64" s="43"/>
      <c r="N64" s="38"/>
    </row>
    <row r="65" spans="2:14" ht="16.5" x14ac:dyDescent="0.25">
      <c r="B65" s="45" t="s">
        <v>22</v>
      </c>
      <c r="C65" s="46" t="s">
        <v>34</v>
      </c>
      <c r="D65" s="46"/>
      <c r="E65" s="46"/>
      <c r="F65" s="38"/>
      <c r="G65" s="39"/>
      <c r="H65" s="41"/>
      <c r="I65" s="42"/>
      <c r="J65" s="43"/>
      <c r="K65" s="43"/>
      <c r="L65" s="44"/>
      <c r="M65" s="43"/>
      <c r="N65" s="38"/>
    </row>
    <row r="66" spans="2:14" ht="16.5" x14ac:dyDescent="0.25">
      <c r="B66" s="8"/>
      <c r="C66" s="10">
        <v>19</v>
      </c>
      <c r="D66" s="30" t="s">
        <v>35</v>
      </c>
      <c r="E66" s="26">
        <v>5510</v>
      </c>
      <c r="F66" s="27">
        <v>41880</v>
      </c>
      <c r="G66" s="10">
        <v>10</v>
      </c>
      <c r="H66" s="26">
        <f t="shared" si="7"/>
        <v>551</v>
      </c>
      <c r="I66" s="31">
        <v>0.1</v>
      </c>
      <c r="J66" s="29">
        <f t="shared" si="8"/>
        <v>4959</v>
      </c>
      <c r="K66" s="29">
        <f t="shared" ref="K66:K88" si="13">L66/30</f>
        <v>1.3774999999999999</v>
      </c>
      <c r="L66" s="29">
        <f>J66/10/12</f>
        <v>41.324999999999996</v>
      </c>
      <c r="M66" s="29">
        <f>J66/G66</f>
        <v>495.9</v>
      </c>
      <c r="N66" s="36">
        <f>M66</f>
        <v>495.9</v>
      </c>
    </row>
    <row r="67" spans="2:14" ht="16.5" x14ac:dyDescent="0.25">
      <c r="B67" s="8"/>
      <c r="C67" s="10">
        <v>29</v>
      </c>
      <c r="D67" s="30" t="s">
        <v>36</v>
      </c>
      <c r="E67" s="26">
        <v>298</v>
      </c>
      <c r="F67" s="27">
        <v>42146</v>
      </c>
      <c r="G67" s="10">
        <v>10</v>
      </c>
      <c r="H67" s="26">
        <f t="shared" si="7"/>
        <v>29.8</v>
      </c>
      <c r="I67" s="31">
        <v>0.1</v>
      </c>
      <c r="J67" s="29">
        <f t="shared" si="8"/>
        <v>268.2</v>
      </c>
      <c r="K67" s="29">
        <f t="shared" si="13"/>
        <v>7.4499999999999997E-2</v>
      </c>
      <c r="L67" s="29">
        <f t="shared" ref="L67:L88" si="14">J67/10/12</f>
        <v>2.2349999999999999</v>
      </c>
      <c r="M67" s="29">
        <f t="shared" ref="M67:M88" si="15">J67/G67</f>
        <v>26.82</v>
      </c>
      <c r="N67" s="36">
        <f t="shared" ref="N67:N86" si="16">M67</f>
        <v>26.82</v>
      </c>
    </row>
    <row r="68" spans="2:14" ht="16.5" x14ac:dyDescent="0.25">
      <c r="B68" s="8"/>
      <c r="C68" s="10">
        <v>30</v>
      </c>
      <c r="D68" s="30" t="s">
        <v>37</v>
      </c>
      <c r="E68" s="26">
        <v>286</v>
      </c>
      <c r="F68" s="27">
        <v>42146</v>
      </c>
      <c r="G68" s="10">
        <v>10</v>
      </c>
      <c r="H68" s="26">
        <f t="shared" si="7"/>
        <v>28.6</v>
      </c>
      <c r="I68" s="31">
        <v>0.1</v>
      </c>
      <c r="J68" s="29">
        <f t="shared" si="8"/>
        <v>257.39999999999998</v>
      </c>
      <c r="K68" s="29">
        <f t="shared" si="13"/>
        <v>7.1499999999999994E-2</v>
      </c>
      <c r="L68" s="29">
        <f t="shared" si="14"/>
        <v>2.145</v>
      </c>
      <c r="M68" s="29">
        <f t="shared" si="15"/>
        <v>25.74</v>
      </c>
      <c r="N68" s="36">
        <f t="shared" si="16"/>
        <v>25.74</v>
      </c>
    </row>
    <row r="69" spans="2:14" ht="16.5" x14ac:dyDescent="0.25">
      <c r="B69" s="8"/>
      <c r="C69" s="10">
        <v>31</v>
      </c>
      <c r="D69" s="30" t="s">
        <v>38</v>
      </c>
      <c r="E69" s="26">
        <v>129</v>
      </c>
      <c r="F69" s="27">
        <v>42146</v>
      </c>
      <c r="G69" s="10">
        <v>10</v>
      </c>
      <c r="H69" s="26">
        <f t="shared" si="7"/>
        <v>12.9</v>
      </c>
      <c r="I69" s="31">
        <v>0.1</v>
      </c>
      <c r="J69" s="29">
        <f t="shared" si="8"/>
        <v>116.1</v>
      </c>
      <c r="K69" s="29">
        <f t="shared" si="13"/>
        <v>3.2249999999999994E-2</v>
      </c>
      <c r="L69" s="29">
        <f t="shared" si="14"/>
        <v>0.96749999999999992</v>
      </c>
      <c r="M69" s="29">
        <f t="shared" si="15"/>
        <v>11.61</v>
      </c>
      <c r="N69" s="36">
        <f t="shared" si="16"/>
        <v>11.61</v>
      </c>
    </row>
    <row r="70" spans="2:14" ht="16.5" x14ac:dyDescent="0.25">
      <c r="B70" s="8"/>
      <c r="C70" s="10">
        <v>32</v>
      </c>
      <c r="D70" s="30" t="s">
        <v>38</v>
      </c>
      <c r="E70" s="26">
        <v>129</v>
      </c>
      <c r="F70" s="27">
        <v>42146</v>
      </c>
      <c r="G70" s="10">
        <v>10</v>
      </c>
      <c r="H70" s="26">
        <f t="shared" si="7"/>
        <v>12.9</v>
      </c>
      <c r="I70" s="31">
        <v>0.1</v>
      </c>
      <c r="J70" s="29">
        <f t="shared" si="8"/>
        <v>116.1</v>
      </c>
      <c r="K70" s="29">
        <f t="shared" si="13"/>
        <v>3.2249999999999994E-2</v>
      </c>
      <c r="L70" s="29">
        <f t="shared" si="14"/>
        <v>0.96749999999999992</v>
      </c>
      <c r="M70" s="29">
        <f t="shared" si="15"/>
        <v>11.61</v>
      </c>
      <c r="N70" s="36">
        <f t="shared" si="16"/>
        <v>11.61</v>
      </c>
    </row>
    <row r="71" spans="2:14" ht="16.5" x14ac:dyDescent="0.25">
      <c r="B71" s="8"/>
      <c r="C71" s="10">
        <v>33</v>
      </c>
      <c r="D71" s="30" t="s">
        <v>38</v>
      </c>
      <c r="E71" s="26">
        <v>129</v>
      </c>
      <c r="F71" s="27">
        <v>42146</v>
      </c>
      <c r="G71" s="10">
        <v>10</v>
      </c>
      <c r="H71" s="26">
        <f t="shared" si="7"/>
        <v>12.9</v>
      </c>
      <c r="I71" s="31">
        <v>0.1</v>
      </c>
      <c r="J71" s="29">
        <f t="shared" si="8"/>
        <v>116.1</v>
      </c>
      <c r="K71" s="29">
        <f t="shared" si="13"/>
        <v>3.2249999999999994E-2</v>
      </c>
      <c r="L71" s="29">
        <f t="shared" si="14"/>
        <v>0.96749999999999992</v>
      </c>
      <c r="M71" s="29">
        <f t="shared" si="15"/>
        <v>11.61</v>
      </c>
      <c r="N71" s="36">
        <f t="shared" si="16"/>
        <v>11.61</v>
      </c>
    </row>
    <row r="72" spans="2:14" ht="16.5" x14ac:dyDescent="0.25">
      <c r="B72" s="8"/>
      <c r="C72" s="10">
        <v>34</v>
      </c>
      <c r="D72" s="30" t="s">
        <v>38</v>
      </c>
      <c r="E72" s="26">
        <v>129</v>
      </c>
      <c r="F72" s="27">
        <v>42146</v>
      </c>
      <c r="G72" s="10">
        <v>10</v>
      </c>
      <c r="H72" s="26">
        <f t="shared" si="7"/>
        <v>12.9</v>
      </c>
      <c r="I72" s="31">
        <v>0.1</v>
      </c>
      <c r="J72" s="29">
        <f t="shared" si="8"/>
        <v>116.1</v>
      </c>
      <c r="K72" s="29">
        <f t="shared" si="13"/>
        <v>3.2249999999999994E-2</v>
      </c>
      <c r="L72" s="29">
        <f t="shared" si="14"/>
        <v>0.96749999999999992</v>
      </c>
      <c r="M72" s="29">
        <f t="shared" si="15"/>
        <v>11.61</v>
      </c>
      <c r="N72" s="36">
        <f t="shared" si="16"/>
        <v>11.61</v>
      </c>
    </row>
    <row r="73" spans="2:14" ht="16.5" x14ac:dyDescent="0.25">
      <c r="B73" s="8"/>
      <c r="C73" s="10">
        <v>35</v>
      </c>
      <c r="D73" s="30" t="s">
        <v>38</v>
      </c>
      <c r="E73" s="26">
        <v>129</v>
      </c>
      <c r="F73" s="27">
        <v>42146</v>
      </c>
      <c r="G73" s="10">
        <v>10</v>
      </c>
      <c r="H73" s="26">
        <f t="shared" si="7"/>
        <v>12.9</v>
      </c>
      <c r="I73" s="31">
        <v>0.1</v>
      </c>
      <c r="J73" s="29">
        <f t="shared" si="8"/>
        <v>116.1</v>
      </c>
      <c r="K73" s="29">
        <f t="shared" si="13"/>
        <v>3.2249999999999994E-2</v>
      </c>
      <c r="L73" s="29">
        <f t="shared" si="14"/>
        <v>0.96749999999999992</v>
      </c>
      <c r="M73" s="29">
        <f t="shared" si="15"/>
        <v>11.61</v>
      </c>
      <c r="N73" s="36">
        <f t="shared" si="16"/>
        <v>11.61</v>
      </c>
    </row>
    <row r="74" spans="2:14" ht="16.5" x14ac:dyDescent="0.25">
      <c r="B74" s="8"/>
      <c r="C74" s="10">
        <v>36</v>
      </c>
      <c r="D74" s="30" t="s">
        <v>38</v>
      </c>
      <c r="E74" s="26">
        <v>129</v>
      </c>
      <c r="F74" s="27">
        <v>42146</v>
      </c>
      <c r="G74" s="10">
        <v>10</v>
      </c>
      <c r="H74" s="26">
        <f t="shared" si="7"/>
        <v>12.9</v>
      </c>
      <c r="I74" s="31">
        <v>0.1</v>
      </c>
      <c r="J74" s="29">
        <f t="shared" si="8"/>
        <v>116.1</v>
      </c>
      <c r="K74" s="29">
        <f t="shared" si="13"/>
        <v>3.2249999999999994E-2</v>
      </c>
      <c r="L74" s="29">
        <f t="shared" si="14"/>
        <v>0.96749999999999992</v>
      </c>
      <c r="M74" s="29">
        <f t="shared" si="15"/>
        <v>11.61</v>
      </c>
      <c r="N74" s="36">
        <f t="shared" si="16"/>
        <v>11.61</v>
      </c>
    </row>
    <row r="75" spans="2:14" ht="16.5" x14ac:dyDescent="0.25">
      <c r="B75" s="8"/>
      <c r="C75" s="10">
        <v>37</v>
      </c>
      <c r="D75" s="30" t="s">
        <v>39</v>
      </c>
      <c r="E75" s="26">
        <v>490</v>
      </c>
      <c r="F75" s="27">
        <v>42318</v>
      </c>
      <c r="G75" s="10">
        <v>10</v>
      </c>
      <c r="H75" s="26">
        <f t="shared" si="7"/>
        <v>49</v>
      </c>
      <c r="I75" s="31">
        <v>0.1</v>
      </c>
      <c r="J75" s="29">
        <f t="shared" si="8"/>
        <v>441</v>
      </c>
      <c r="K75" s="29">
        <f t="shared" si="13"/>
        <v>0.12250000000000001</v>
      </c>
      <c r="L75" s="29">
        <f t="shared" si="14"/>
        <v>3.6750000000000003</v>
      </c>
      <c r="M75" s="29">
        <f t="shared" si="15"/>
        <v>44.1</v>
      </c>
      <c r="N75" s="36">
        <f t="shared" si="16"/>
        <v>44.1</v>
      </c>
    </row>
    <row r="76" spans="2:14" ht="16.5" x14ac:dyDescent="0.25">
      <c r="B76" s="8"/>
      <c r="C76" s="10">
        <v>38</v>
      </c>
      <c r="D76" s="30" t="s">
        <v>40</v>
      </c>
      <c r="E76" s="26">
        <v>489</v>
      </c>
      <c r="F76" s="27">
        <v>42318</v>
      </c>
      <c r="G76" s="10">
        <v>10</v>
      </c>
      <c r="H76" s="26">
        <f t="shared" si="7"/>
        <v>48.900000000000006</v>
      </c>
      <c r="I76" s="31">
        <v>0.1</v>
      </c>
      <c r="J76" s="29">
        <f t="shared" si="8"/>
        <v>440.1</v>
      </c>
      <c r="K76" s="29">
        <f t="shared" si="13"/>
        <v>0.12225000000000001</v>
      </c>
      <c r="L76" s="29">
        <f t="shared" si="14"/>
        <v>3.6675000000000004</v>
      </c>
      <c r="M76" s="29">
        <f t="shared" si="15"/>
        <v>44.010000000000005</v>
      </c>
      <c r="N76" s="36">
        <f t="shared" si="16"/>
        <v>44.010000000000005</v>
      </c>
    </row>
    <row r="77" spans="2:14" ht="16.5" x14ac:dyDescent="0.25">
      <c r="B77" s="8"/>
      <c r="C77" s="10">
        <v>39</v>
      </c>
      <c r="D77" s="30" t="s">
        <v>38</v>
      </c>
      <c r="E77" s="26">
        <v>179.9</v>
      </c>
      <c r="F77" s="27">
        <v>42318</v>
      </c>
      <c r="G77" s="10">
        <v>10</v>
      </c>
      <c r="H77" s="26">
        <f t="shared" si="7"/>
        <v>17.990000000000002</v>
      </c>
      <c r="I77" s="31">
        <v>0.1</v>
      </c>
      <c r="J77" s="29">
        <f t="shared" si="8"/>
        <v>161.91</v>
      </c>
      <c r="K77" s="29">
        <f t="shared" si="13"/>
        <v>4.4974999999999994E-2</v>
      </c>
      <c r="L77" s="29">
        <f t="shared" si="14"/>
        <v>1.3492499999999998</v>
      </c>
      <c r="M77" s="29">
        <f t="shared" si="15"/>
        <v>16.190999999999999</v>
      </c>
      <c r="N77" s="36">
        <f t="shared" si="16"/>
        <v>16.190999999999999</v>
      </c>
    </row>
    <row r="78" spans="2:14" ht="16.5" x14ac:dyDescent="0.25">
      <c r="B78" s="8"/>
      <c r="C78" s="10">
        <v>40</v>
      </c>
      <c r="D78" s="30" t="s">
        <v>38</v>
      </c>
      <c r="E78" s="26">
        <v>179.9</v>
      </c>
      <c r="F78" s="27">
        <v>42318</v>
      </c>
      <c r="G78" s="10">
        <v>10</v>
      </c>
      <c r="H78" s="26">
        <f t="shared" si="7"/>
        <v>17.990000000000002</v>
      </c>
      <c r="I78" s="31">
        <v>0.1</v>
      </c>
      <c r="J78" s="29">
        <f t="shared" si="8"/>
        <v>161.91</v>
      </c>
      <c r="K78" s="29">
        <f t="shared" si="13"/>
        <v>4.4974999999999994E-2</v>
      </c>
      <c r="L78" s="29">
        <f t="shared" si="14"/>
        <v>1.3492499999999998</v>
      </c>
      <c r="M78" s="29">
        <f t="shared" si="15"/>
        <v>16.190999999999999</v>
      </c>
      <c r="N78" s="36">
        <f t="shared" si="16"/>
        <v>16.190999999999999</v>
      </c>
    </row>
    <row r="79" spans="2:14" ht="16.5" x14ac:dyDescent="0.25">
      <c r="B79" s="8"/>
      <c r="C79" s="10">
        <v>41</v>
      </c>
      <c r="D79" s="30" t="s">
        <v>38</v>
      </c>
      <c r="E79" s="26">
        <v>179.9</v>
      </c>
      <c r="F79" s="27">
        <v>42318</v>
      </c>
      <c r="G79" s="10">
        <v>10</v>
      </c>
      <c r="H79" s="26">
        <f t="shared" si="7"/>
        <v>17.990000000000002</v>
      </c>
      <c r="I79" s="31">
        <v>0.1</v>
      </c>
      <c r="J79" s="29">
        <f t="shared" si="8"/>
        <v>161.91</v>
      </c>
      <c r="K79" s="29">
        <f t="shared" si="13"/>
        <v>4.4974999999999994E-2</v>
      </c>
      <c r="L79" s="29">
        <f t="shared" si="14"/>
        <v>1.3492499999999998</v>
      </c>
      <c r="M79" s="29">
        <f t="shared" si="15"/>
        <v>16.190999999999999</v>
      </c>
      <c r="N79" s="36">
        <f t="shared" si="16"/>
        <v>16.190999999999999</v>
      </c>
    </row>
    <row r="80" spans="2:14" ht="16.5" x14ac:dyDescent="0.25">
      <c r="B80" s="8"/>
      <c r="C80" s="10">
        <v>42</v>
      </c>
      <c r="D80" s="30" t="s">
        <v>38</v>
      </c>
      <c r="E80" s="26">
        <v>179.9</v>
      </c>
      <c r="F80" s="27">
        <v>42318</v>
      </c>
      <c r="G80" s="10">
        <v>10</v>
      </c>
      <c r="H80" s="26">
        <f t="shared" si="7"/>
        <v>17.990000000000002</v>
      </c>
      <c r="I80" s="31">
        <v>0.1</v>
      </c>
      <c r="J80" s="29">
        <f t="shared" si="8"/>
        <v>161.91</v>
      </c>
      <c r="K80" s="29">
        <f t="shared" si="13"/>
        <v>4.4974999999999994E-2</v>
      </c>
      <c r="L80" s="29">
        <f t="shared" si="14"/>
        <v>1.3492499999999998</v>
      </c>
      <c r="M80" s="29">
        <f t="shared" si="15"/>
        <v>16.190999999999999</v>
      </c>
      <c r="N80" s="36">
        <f t="shared" si="16"/>
        <v>16.190999999999999</v>
      </c>
    </row>
    <row r="81" spans="2:14" ht="16.5" x14ac:dyDescent="0.25">
      <c r="B81" s="8"/>
      <c r="C81" s="10">
        <v>43</v>
      </c>
      <c r="D81" s="30" t="s">
        <v>38</v>
      </c>
      <c r="E81" s="26">
        <v>179.9</v>
      </c>
      <c r="F81" s="27">
        <v>42318</v>
      </c>
      <c r="G81" s="10">
        <v>10</v>
      </c>
      <c r="H81" s="26">
        <f t="shared" si="7"/>
        <v>17.990000000000002</v>
      </c>
      <c r="I81" s="31">
        <v>0.1</v>
      </c>
      <c r="J81" s="29">
        <f t="shared" si="8"/>
        <v>161.91</v>
      </c>
      <c r="K81" s="29">
        <f t="shared" si="13"/>
        <v>4.4974999999999994E-2</v>
      </c>
      <c r="L81" s="29">
        <f t="shared" si="14"/>
        <v>1.3492499999999998</v>
      </c>
      <c r="M81" s="29">
        <f t="shared" si="15"/>
        <v>16.190999999999999</v>
      </c>
      <c r="N81" s="36">
        <f t="shared" si="16"/>
        <v>16.190999999999999</v>
      </c>
    </row>
    <row r="82" spans="2:14" ht="16.5" x14ac:dyDescent="0.25">
      <c r="B82" s="8"/>
      <c r="C82" s="10"/>
      <c r="D82" s="30" t="s">
        <v>41</v>
      </c>
      <c r="E82" s="26">
        <v>120</v>
      </c>
      <c r="F82" s="27">
        <v>42565</v>
      </c>
      <c r="G82" s="10">
        <v>10</v>
      </c>
      <c r="H82" s="26">
        <f t="shared" si="7"/>
        <v>12</v>
      </c>
      <c r="I82" s="31">
        <v>0.1</v>
      </c>
      <c r="J82" s="29">
        <f t="shared" si="8"/>
        <v>108</v>
      </c>
      <c r="K82" s="29">
        <f t="shared" si="13"/>
        <v>3.0000000000000002E-2</v>
      </c>
      <c r="L82" s="29">
        <f t="shared" si="14"/>
        <v>0.9</v>
      </c>
      <c r="M82" s="29">
        <f t="shared" si="15"/>
        <v>10.8</v>
      </c>
      <c r="N82" s="36">
        <f t="shared" si="16"/>
        <v>10.8</v>
      </c>
    </row>
    <row r="83" spans="2:14" ht="16.5" x14ac:dyDescent="0.25">
      <c r="B83" s="8"/>
      <c r="C83" s="10"/>
      <c r="D83" s="30" t="s">
        <v>41</v>
      </c>
      <c r="E83" s="26">
        <v>120</v>
      </c>
      <c r="F83" s="27">
        <v>42565</v>
      </c>
      <c r="G83" s="10">
        <v>10</v>
      </c>
      <c r="H83" s="26">
        <f t="shared" si="7"/>
        <v>12</v>
      </c>
      <c r="I83" s="31">
        <v>0.1</v>
      </c>
      <c r="J83" s="29">
        <f t="shared" si="8"/>
        <v>108</v>
      </c>
      <c r="K83" s="29">
        <f t="shared" si="13"/>
        <v>3.0000000000000002E-2</v>
      </c>
      <c r="L83" s="29">
        <f t="shared" si="14"/>
        <v>0.9</v>
      </c>
      <c r="M83" s="29">
        <f t="shared" si="15"/>
        <v>10.8</v>
      </c>
      <c r="N83" s="36">
        <f t="shared" si="16"/>
        <v>10.8</v>
      </c>
    </row>
    <row r="84" spans="2:14" ht="16.5" x14ac:dyDescent="0.25">
      <c r="B84" s="8"/>
      <c r="C84" s="10"/>
      <c r="D84" s="30" t="s">
        <v>42</v>
      </c>
      <c r="E84" s="26">
        <v>130</v>
      </c>
      <c r="F84" s="27">
        <v>42565</v>
      </c>
      <c r="G84" s="10">
        <v>10</v>
      </c>
      <c r="H84" s="26">
        <f t="shared" si="7"/>
        <v>13</v>
      </c>
      <c r="I84" s="31">
        <v>0.1</v>
      </c>
      <c r="J84" s="29">
        <f t="shared" si="8"/>
        <v>117</v>
      </c>
      <c r="K84" s="29">
        <f t="shared" si="13"/>
        <v>3.2500000000000001E-2</v>
      </c>
      <c r="L84" s="29">
        <f t="shared" si="14"/>
        <v>0.97499999999999998</v>
      </c>
      <c r="M84" s="29">
        <f t="shared" si="15"/>
        <v>11.7</v>
      </c>
      <c r="N84" s="36">
        <f t="shared" si="16"/>
        <v>11.7</v>
      </c>
    </row>
    <row r="85" spans="2:14" ht="16.5" x14ac:dyDescent="0.25">
      <c r="B85" s="8"/>
      <c r="C85" s="10"/>
      <c r="D85" s="30" t="s">
        <v>42</v>
      </c>
      <c r="E85" s="26">
        <v>130</v>
      </c>
      <c r="F85" s="27">
        <v>42565</v>
      </c>
      <c r="G85" s="10">
        <v>10</v>
      </c>
      <c r="H85" s="26">
        <f t="shared" si="7"/>
        <v>13</v>
      </c>
      <c r="I85" s="31">
        <v>0.1</v>
      </c>
      <c r="J85" s="29">
        <f t="shared" si="8"/>
        <v>117</v>
      </c>
      <c r="K85" s="29">
        <f t="shared" si="13"/>
        <v>3.2500000000000001E-2</v>
      </c>
      <c r="L85" s="29">
        <f t="shared" si="14"/>
        <v>0.97499999999999998</v>
      </c>
      <c r="M85" s="29">
        <f t="shared" si="15"/>
        <v>11.7</v>
      </c>
      <c r="N85" s="36">
        <f t="shared" si="16"/>
        <v>11.7</v>
      </c>
    </row>
    <row r="86" spans="2:14" ht="16.5" x14ac:dyDescent="0.25">
      <c r="B86" s="8"/>
      <c r="C86" s="10"/>
      <c r="D86" s="30" t="s">
        <v>42</v>
      </c>
      <c r="E86" s="26">
        <v>130</v>
      </c>
      <c r="F86" s="27">
        <v>42565</v>
      </c>
      <c r="G86" s="10">
        <v>10</v>
      </c>
      <c r="H86" s="26">
        <f t="shared" si="7"/>
        <v>13</v>
      </c>
      <c r="I86" s="31">
        <v>0.1</v>
      </c>
      <c r="J86" s="29">
        <f t="shared" si="8"/>
        <v>117</v>
      </c>
      <c r="K86" s="29">
        <f t="shared" si="13"/>
        <v>3.2500000000000001E-2</v>
      </c>
      <c r="L86" s="29">
        <f t="shared" si="14"/>
        <v>0.97499999999999998</v>
      </c>
      <c r="M86" s="29">
        <f t="shared" si="15"/>
        <v>11.7</v>
      </c>
      <c r="N86" s="36">
        <f t="shared" si="16"/>
        <v>11.7</v>
      </c>
    </row>
    <row r="87" spans="2:14" ht="16.5" x14ac:dyDescent="0.25">
      <c r="B87" s="8"/>
      <c r="C87" s="10"/>
      <c r="D87" s="30" t="s">
        <v>43</v>
      </c>
      <c r="E87" s="26">
        <v>350</v>
      </c>
      <c r="F87" s="27">
        <v>42565</v>
      </c>
      <c r="G87" s="10">
        <v>10</v>
      </c>
      <c r="H87" s="26">
        <f>E87*10%</f>
        <v>35</v>
      </c>
      <c r="I87" s="31">
        <v>0.1</v>
      </c>
      <c r="J87" s="29">
        <f>E87-H87</f>
        <v>315</v>
      </c>
      <c r="K87" s="29">
        <f>L87/30</f>
        <v>8.7499999999999994E-2</v>
      </c>
      <c r="L87" s="29">
        <f>J87/10/12</f>
        <v>2.625</v>
      </c>
      <c r="M87" s="29">
        <f>J87/G87</f>
        <v>31.5</v>
      </c>
      <c r="N87" s="36">
        <f>M87</f>
        <v>31.5</v>
      </c>
    </row>
    <row r="88" spans="2:14" s="52" customFormat="1" ht="16.5" x14ac:dyDescent="0.25">
      <c r="B88" s="8"/>
      <c r="C88" s="10"/>
      <c r="D88" s="30" t="s">
        <v>38</v>
      </c>
      <c r="E88" s="26">
        <v>143.9</v>
      </c>
      <c r="F88" s="27">
        <v>43327</v>
      </c>
      <c r="G88" s="10">
        <v>10</v>
      </c>
      <c r="H88" s="26">
        <f t="shared" si="7"/>
        <v>14.39</v>
      </c>
      <c r="I88" s="31">
        <v>0.1</v>
      </c>
      <c r="J88" s="29">
        <f t="shared" si="8"/>
        <v>129.51</v>
      </c>
      <c r="K88" s="29">
        <f t="shared" si="13"/>
        <v>3.5974999999999993E-2</v>
      </c>
      <c r="L88" s="29">
        <f t="shared" si="14"/>
        <v>1.0792499999999998</v>
      </c>
      <c r="M88" s="29">
        <f t="shared" si="15"/>
        <v>12.950999999999999</v>
      </c>
      <c r="N88" s="36">
        <f>L88*4</f>
        <v>4.3169999999999993</v>
      </c>
    </row>
    <row r="89" spans="2:14" ht="16.5" x14ac:dyDescent="0.25">
      <c r="B89" s="32"/>
      <c r="C89" s="19"/>
      <c r="D89" s="33"/>
      <c r="E89" s="36">
        <f>SUM(E66:E88)</f>
        <v>9870.3999999999978</v>
      </c>
      <c r="F89" s="36"/>
      <c r="G89" s="63"/>
      <c r="H89" s="36">
        <f>SUM(H66:H88)</f>
        <v>987.03999999999985</v>
      </c>
      <c r="I89" s="63"/>
      <c r="J89" s="36">
        <f>SUM(J66:J88)</f>
        <v>8883.3600000000024</v>
      </c>
      <c r="K89" s="36">
        <f>SUM(K66:K88)</f>
        <v>2.4675999999999996</v>
      </c>
      <c r="L89" s="36">
        <f>SUM(L66:L88)</f>
        <v>74.027999999999992</v>
      </c>
      <c r="M89" s="36">
        <f>SUM(M66:M88)</f>
        <v>888.33600000000035</v>
      </c>
      <c r="N89" s="36">
        <f>SUM(N66:N88)</f>
        <v>879.70200000000034</v>
      </c>
    </row>
  </sheetData>
  <mergeCells count="18">
    <mergeCell ref="C58:E58"/>
    <mergeCell ref="C65:E65"/>
    <mergeCell ref="B3:H3"/>
    <mergeCell ref="B1:H2"/>
    <mergeCell ref="I1:N2"/>
    <mergeCell ref="C29:E29"/>
    <mergeCell ref="C36:E36"/>
    <mergeCell ref="C45:E45"/>
    <mergeCell ref="C49:E49"/>
    <mergeCell ref="C52:E52"/>
    <mergeCell ref="C4:E4"/>
    <mergeCell ref="C5:C6"/>
    <mergeCell ref="D5:D6"/>
    <mergeCell ref="E5:E6"/>
    <mergeCell ref="F5:F6"/>
    <mergeCell ref="G5:G6"/>
    <mergeCell ref="H5:I5"/>
    <mergeCell ref="K5:M5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2019-02-28T14:36:45Z</dcterms:created>
  <dcterms:modified xsi:type="dcterms:W3CDTF">2019-02-28T16:07:36Z</dcterms:modified>
</cp:coreProperties>
</file>